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3395" windowHeight="9780" activeTab="5"/>
  </bookViews>
  <sheets>
    <sheet name="MA" sheetId="1" r:id="rId1"/>
    <sheet name="WMA" sheetId="2" r:id="rId2"/>
    <sheet name="Smoothing" sheetId="3" r:id="rId3"/>
    <sheet name="Trend" sheetId="4" r:id="rId4"/>
    <sheet name="Multi" sheetId="5" r:id="rId5"/>
    <sheet name="Reg" sheetId="6" r:id="rId6"/>
  </sheets>
  <calcPr calcId="144525"/>
</workbook>
</file>

<file path=xl/calcChain.xml><?xml version="1.0" encoding="utf-8"?>
<calcChain xmlns="http://schemas.openxmlformats.org/spreadsheetml/2006/main">
  <c r="F12" i="6" l="1"/>
  <c r="F3" i="6"/>
  <c r="F4" i="6"/>
  <c r="F5" i="6"/>
  <c r="F6" i="6"/>
  <c r="F7" i="6"/>
  <c r="F8" i="6"/>
  <c r="F9" i="6"/>
  <c r="F10" i="6"/>
  <c r="F11" i="6"/>
  <c r="F2" i="6"/>
  <c r="E18" i="6"/>
  <c r="E17" i="6"/>
  <c r="J21" i="5"/>
  <c r="J20" i="5"/>
  <c r="N20" i="5"/>
  <c r="P20" i="5"/>
  <c r="N21" i="5"/>
  <c r="P21" i="5"/>
  <c r="J3" i="5"/>
  <c r="L3" i="5" s="1"/>
  <c r="J15" i="5"/>
  <c r="L15" i="5" s="1"/>
  <c r="J13" i="5"/>
  <c r="L13" i="5" s="1"/>
  <c r="J12" i="5"/>
  <c r="L12" i="5" s="1"/>
  <c r="J8" i="5"/>
  <c r="L8" i="5" s="1"/>
  <c r="J7" i="5"/>
  <c r="L7" i="5" s="1"/>
  <c r="J5" i="5"/>
  <c r="L5" i="5" s="1"/>
  <c r="J4" i="5"/>
  <c r="L4" i="5" s="1"/>
  <c r="H25" i="5"/>
  <c r="J19" i="5" s="1"/>
  <c r="H26" i="5"/>
  <c r="J16" i="5" s="1"/>
  <c r="L16" i="5" s="1"/>
  <c r="H27" i="5"/>
  <c r="J17" i="5" s="1"/>
  <c r="L17" i="5" s="1"/>
  <c r="H24" i="5"/>
  <c r="J18" i="5" s="1"/>
  <c r="H5" i="5"/>
  <c r="H6" i="5"/>
  <c r="H7" i="5"/>
  <c r="H8" i="5"/>
  <c r="H9" i="5"/>
  <c r="H10" i="5"/>
  <c r="H11" i="5"/>
  <c r="H12" i="5"/>
  <c r="H13" i="5"/>
  <c r="H14" i="5"/>
  <c r="H15" i="5"/>
  <c r="H4" i="5"/>
  <c r="G5" i="5"/>
  <c r="G6" i="5"/>
  <c r="G7" i="5"/>
  <c r="G8" i="5"/>
  <c r="G9" i="5"/>
  <c r="G10" i="5"/>
  <c r="G11" i="5"/>
  <c r="G12" i="5"/>
  <c r="G13" i="5"/>
  <c r="G14" i="5"/>
  <c r="G15" i="5"/>
  <c r="G4" i="5"/>
  <c r="F5" i="5"/>
  <c r="F6" i="5"/>
  <c r="F7" i="5"/>
  <c r="F8" i="5"/>
  <c r="F9" i="5"/>
  <c r="F10" i="5"/>
  <c r="F11" i="5"/>
  <c r="F12" i="5"/>
  <c r="F13" i="5"/>
  <c r="F14" i="5"/>
  <c r="F15" i="5"/>
  <c r="F16" i="5"/>
  <c r="F4" i="5"/>
  <c r="H13" i="4"/>
  <c r="H14" i="4"/>
  <c r="H15" i="4"/>
  <c r="J14" i="4"/>
  <c r="J12" i="4"/>
  <c r="J3" i="4"/>
  <c r="J4" i="4"/>
  <c r="J5" i="4"/>
  <c r="J6" i="4"/>
  <c r="J7" i="4"/>
  <c r="J8" i="4"/>
  <c r="J9" i="4"/>
  <c r="J10" i="4"/>
  <c r="J11" i="4"/>
  <c r="J2" i="4"/>
  <c r="I3" i="4"/>
  <c r="I4" i="4"/>
  <c r="I5" i="4"/>
  <c r="I6" i="4"/>
  <c r="I7" i="4"/>
  <c r="I8" i="4"/>
  <c r="I9" i="4"/>
  <c r="I10" i="4"/>
  <c r="I11" i="4"/>
  <c r="I2" i="4"/>
  <c r="H3" i="4"/>
  <c r="H4" i="4"/>
  <c r="H5" i="4"/>
  <c r="H6" i="4"/>
  <c r="H7" i="4"/>
  <c r="H8" i="4"/>
  <c r="H9" i="4"/>
  <c r="H10" i="4"/>
  <c r="H11" i="4"/>
  <c r="H12" i="4"/>
  <c r="H2" i="4"/>
  <c r="C20" i="4"/>
  <c r="C19" i="4"/>
  <c r="C16" i="4"/>
  <c r="C15" i="4"/>
  <c r="B12" i="4"/>
  <c r="C12" i="4"/>
  <c r="E3" i="4"/>
  <c r="E4" i="4"/>
  <c r="E5" i="4"/>
  <c r="E6" i="4"/>
  <c r="E7" i="4"/>
  <c r="E8" i="4"/>
  <c r="E9" i="4"/>
  <c r="E10" i="4"/>
  <c r="E11" i="4"/>
  <c r="E12" i="4" s="1"/>
  <c r="E2" i="4"/>
  <c r="D3" i="4"/>
  <c r="D4" i="4"/>
  <c r="D5" i="4"/>
  <c r="D6" i="4"/>
  <c r="D7" i="4"/>
  <c r="D8" i="4"/>
  <c r="D9" i="4"/>
  <c r="D10" i="4"/>
  <c r="D11" i="4"/>
  <c r="D12" i="4" s="1"/>
  <c r="D2" i="4"/>
  <c r="F16" i="3"/>
  <c r="F14" i="3"/>
  <c r="F4" i="3"/>
  <c r="F5" i="3"/>
  <c r="F6" i="3"/>
  <c r="F7" i="3"/>
  <c r="F8" i="3"/>
  <c r="F9" i="3"/>
  <c r="F10" i="3"/>
  <c r="F11" i="3"/>
  <c r="F12" i="3"/>
  <c r="F13" i="3"/>
  <c r="F3" i="3"/>
  <c r="E4" i="3"/>
  <c r="E5" i="3"/>
  <c r="E6" i="3"/>
  <c r="E7" i="3"/>
  <c r="E8" i="3"/>
  <c r="E9" i="3"/>
  <c r="E10" i="3"/>
  <c r="E11" i="3"/>
  <c r="E12" i="3"/>
  <c r="E13" i="3"/>
  <c r="E3" i="3"/>
  <c r="D3" i="3"/>
  <c r="D4" i="3"/>
  <c r="D5" i="3" s="1"/>
  <c r="D6" i="3" s="1"/>
  <c r="D7" i="3" s="1"/>
  <c r="D8" i="3" s="1"/>
  <c r="D9" i="3" s="1"/>
  <c r="D10" i="3" s="1"/>
  <c r="D11" i="3" s="1"/>
  <c r="D12" i="3" s="1"/>
  <c r="D13" i="3" s="1"/>
  <c r="D14" i="3" s="1"/>
  <c r="F16" i="2"/>
  <c r="F14" i="2"/>
  <c r="F6" i="2"/>
  <c r="F7" i="2"/>
  <c r="F8" i="2"/>
  <c r="F9" i="2"/>
  <c r="F10" i="2"/>
  <c r="F11" i="2"/>
  <c r="F12" i="2"/>
  <c r="F13" i="2"/>
  <c r="F5" i="2"/>
  <c r="E6" i="2"/>
  <c r="E7" i="2"/>
  <c r="E8" i="2"/>
  <c r="E9" i="2"/>
  <c r="E10" i="2"/>
  <c r="E11" i="2"/>
  <c r="E12" i="2"/>
  <c r="E13" i="2"/>
  <c r="E5" i="2"/>
  <c r="B20" i="2"/>
  <c r="B19" i="2"/>
  <c r="B18" i="2"/>
  <c r="D6" i="2"/>
  <c r="D7" i="2"/>
  <c r="D8" i="2"/>
  <c r="D9" i="2"/>
  <c r="D10" i="2"/>
  <c r="D11" i="2"/>
  <c r="D12" i="2"/>
  <c r="D13" i="2"/>
  <c r="D14" i="2"/>
  <c r="D5" i="2"/>
  <c r="F16" i="1"/>
  <c r="D9" i="1"/>
  <c r="E9" i="1" s="1"/>
  <c r="F9" i="1" s="1"/>
  <c r="D10" i="1"/>
  <c r="D11" i="1"/>
  <c r="D12" i="1"/>
  <c r="D13" i="1"/>
  <c r="F6" i="1"/>
  <c r="F7" i="1"/>
  <c r="F8" i="1"/>
  <c r="F5" i="1"/>
  <c r="E6" i="1"/>
  <c r="E7" i="1"/>
  <c r="E8" i="1"/>
  <c r="E10" i="1"/>
  <c r="F10" i="1" s="1"/>
  <c r="E11" i="1"/>
  <c r="F11" i="1" s="1"/>
  <c r="E12" i="1"/>
  <c r="F12" i="1" s="1"/>
  <c r="E13" i="1"/>
  <c r="F13" i="1" s="1"/>
  <c r="E5" i="1"/>
  <c r="D14" i="1"/>
  <c r="D6" i="1"/>
  <c r="D7" i="1"/>
  <c r="D8" i="1"/>
  <c r="D5" i="1"/>
  <c r="J6" i="5" l="1"/>
  <c r="L6" i="5" s="1"/>
  <c r="J14" i="5"/>
  <c r="L14" i="5" s="1"/>
  <c r="J2" i="5"/>
  <c r="L2" i="5" s="1"/>
  <c r="J9" i="5"/>
  <c r="L9" i="5" s="1"/>
  <c r="J10" i="5"/>
  <c r="L10" i="5" s="1"/>
  <c r="J11" i="5"/>
  <c r="L11" i="5" s="1"/>
  <c r="F14" i="1"/>
  <c r="M27" i="5" l="1"/>
  <c r="M26" i="5"/>
  <c r="N5" i="5" l="1"/>
  <c r="P5" i="5" s="1"/>
  <c r="N13" i="5"/>
  <c r="P13" i="5" s="1"/>
  <c r="N6" i="5"/>
  <c r="P6" i="5" s="1"/>
  <c r="N14" i="5"/>
  <c r="P14" i="5" s="1"/>
  <c r="N7" i="5"/>
  <c r="P7" i="5" s="1"/>
  <c r="N15" i="5"/>
  <c r="P15" i="5" s="1"/>
  <c r="N8" i="5"/>
  <c r="P8" i="5" s="1"/>
  <c r="N16" i="5"/>
  <c r="P16" i="5" s="1"/>
  <c r="N9" i="5"/>
  <c r="P9" i="5" s="1"/>
  <c r="N17" i="5"/>
  <c r="P17" i="5" s="1"/>
  <c r="N18" i="5"/>
  <c r="P18" i="5" s="1"/>
  <c r="N19" i="5"/>
  <c r="P19" i="5" s="1"/>
  <c r="N10" i="5"/>
  <c r="P10" i="5" s="1"/>
  <c r="N2" i="5"/>
  <c r="P2" i="5" s="1"/>
  <c r="N3" i="5"/>
  <c r="P3" i="5" s="1"/>
  <c r="N11" i="5"/>
  <c r="P11" i="5" s="1"/>
  <c r="N4" i="5"/>
  <c r="P4" i="5" s="1"/>
  <c r="N12" i="5"/>
  <c r="P12" i="5" s="1"/>
</calcChain>
</file>

<file path=xl/sharedStrings.xml><?xml version="1.0" encoding="utf-8"?>
<sst xmlns="http://schemas.openxmlformats.org/spreadsheetml/2006/main" count="58" uniqueCount="29">
  <si>
    <t>Week</t>
  </si>
  <si>
    <t>Sales</t>
  </si>
  <si>
    <t>Forecast</t>
  </si>
  <si>
    <t>Error</t>
  </si>
  <si>
    <t>SqError</t>
  </si>
  <si>
    <t>A1</t>
  </si>
  <si>
    <t>A2</t>
  </si>
  <si>
    <t>A3</t>
  </si>
  <si>
    <t>Forcast</t>
  </si>
  <si>
    <t>MSE</t>
  </si>
  <si>
    <t>alpha=</t>
  </si>
  <si>
    <t>Year</t>
  </si>
  <si>
    <t>t(Y)</t>
  </si>
  <si>
    <r>
      <t>t</t>
    </r>
    <r>
      <rPr>
        <vertAlign val="superscript"/>
        <sz val="11"/>
        <color theme="1"/>
        <rFont val="Calibri"/>
        <family val="2"/>
        <scheme val="minor"/>
      </rPr>
      <t>2</t>
    </r>
  </si>
  <si>
    <t>b1=</t>
  </si>
  <si>
    <t>Mean(Y)=</t>
  </si>
  <si>
    <t>Mean(t)=</t>
  </si>
  <si>
    <t>b0=</t>
  </si>
  <si>
    <t>MSE=</t>
  </si>
  <si>
    <t>Quarter</t>
  </si>
  <si>
    <t>Qtr Avg</t>
  </si>
  <si>
    <t>Center</t>
  </si>
  <si>
    <t>Season</t>
  </si>
  <si>
    <t>S,I</t>
  </si>
  <si>
    <t>Deseason</t>
  </si>
  <si>
    <t>t</t>
  </si>
  <si>
    <t>S_Adj_For</t>
  </si>
  <si>
    <t>Rest</t>
  </si>
  <si>
    <t>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</si>
</sst>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7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0" xfId="0" applyFill="1" applyBorder="1"/>
    <xf numFmtId="165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2" fontId="0" fillId="0" borderId="1" xfId="0" applyNumberFormat="1" applyBorder="1"/>
    <xf numFmtId="2" fontId="0" fillId="0" borderId="0" xfId="0" applyNumberFormat="1" applyAlignment="1"/>
    <xf numFmtId="2" fontId="1" fillId="0" borderId="0" xfId="0" applyNumberFormat="1" applyFont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175" fontId="0" fillId="0" borderId="0" xfId="0" applyNumberFormat="1"/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174593</xdr:colOff>
      <xdr:row>0</xdr:row>
      <xdr:rowOff>156051</xdr:rowOff>
    </xdr:from>
    <xdr:ext cx="2063782" cy="26770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4441793" y="156051"/>
              <a:ext cx="2063782" cy="267702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𝑡</m:t>
                        </m:r>
                        <m:r>
                          <a:rPr lang="en-US" sz="1100" b="0" i="1">
                            <a:latin typeface="Cambria Math"/>
                          </a:rPr>
                          <m:t>+1</m:t>
                        </m:r>
                      </m:sub>
                    </m:sSub>
                    <m:r>
                      <a:rPr lang="en-US" sz="1100" i="1">
                        <a:latin typeface="Cambria Math"/>
                      </a:rPr>
                      <m:t>=</m:t>
                    </m:r>
                    <m:r>
                      <a:rPr lang="en-US" sz="1100" i="1">
                        <a:latin typeface="Cambria Math"/>
                        <a:ea typeface="Cambria Math"/>
                      </a:rPr>
                      <m:t>𝛼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𝑌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𝑡</m:t>
                        </m:r>
                      </m:sub>
                    </m:sSub>
                    <m:r>
                      <a:rPr lang="en-US" sz="1100" b="0" i="1">
                        <a:latin typeface="Cambria Math"/>
                        <a:ea typeface="Cambria Math"/>
                      </a:rPr>
                      <m:t>−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1−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𝛼</m:t>
                        </m:r>
                      </m:e>
                    </m:d>
                    <m:sSub>
                      <m:sSub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4441793" y="156051"/>
              <a:ext cx="2063782" cy="267702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𝐹_(𝑡+1)</a:t>
              </a:r>
              <a:r>
                <a:rPr lang="en-US" sz="1100" i="0">
                  <a:latin typeface="Cambria Math"/>
                </a:rPr>
                <a:t>=</a:t>
              </a:r>
              <a:r>
                <a:rPr lang="en-US" sz="1100" i="0">
                  <a:latin typeface="Cambria Math"/>
                  <a:ea typeface="Cambria Math"/>
                </a:rPr>
                <a:t>𝛼</a:t>
              </a:r>
              <a:r>
                <a:rPr lang="en-US" sz="1100" b="0" i="0">
                  <a:latin typeface="Cambria Math"/>
                  <a:ea typeface="Cambria Math"/>
                </a:rPr>
                <a:t>𝑌_𝑡−(1−𝛼) 𝐹_𝑡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3</xdr:row>
      <xdr:rowOff>66675</xdr:rowOff>
    </xdr:from>
    <xdr:ext cx="2063782" cy="26770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4448175" y="638175"/>
              <a:ext cx="2063782" cy="267702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𝑡</m:t>
                        </m:r>
                        <m:r>
                          <a:rPr lang="en-US" sz="1100" b="0" i="1">
                            <a:latin typeface="Cambria Math"/>
                          </a:rPr>
                          <m:t>+1</m:t>
                        </m:r>
                      </m:sub>
                    </m:sSub>
                    <m:r>
                      <a:rPr lang="en-US" sz="110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𝑡</m:t>
                        </m:r>
                      </m:sub>
                    </m:sSub>
                    <m:r>
                      <a:rPr lang="en-US" sz="1100" b="0" i="1">
                        <a:latin typeface="Cambria Math"/>
                        <a:ea typeface="Cambria Math"/>
                      </a:rPr>
                      <m:t>+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𝛼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𝑡</m:t>
                            </m:r>
                          </m:sub>
                        </m:sSub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𝐹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𝑡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4448175" y="638175"/>
              <a:ext cx="2063782" cy="267702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𝐹_(𝑡+1)</a:t>
              </a:r>
              <a:r>
                <a:rPr lang="en-US" sz="1100" i="0">
                  <a:latin typeface="Cambria Math"/>
                </a:rPr>
                <a:t>=</a:t>
              </a:r>
              <a:r>
                <a:rPr lang="en-US" sz="1100" b="0" i="0">
                  <a:latin typeface="Cambria Math"/>
                  <a:ea typeface="Cambria Math"/>
                </a:rPr>
                <a:t>𝐹_𝑡+𝛼(𝑌_𝑡−𝐹_𝑡 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E17" sqref="E17"/>
    </sheetView>
  </sheetViews>
  <sheetFormatPr defaultRowHeight="15" x14ac:dyDescent="0.25"/>
  <sheetData>
    <row r="1" spans="2:6" x14ac:dyDescent="0.25">
      <c r="B1" s="1" t="s">
        <v>0</v>
      </c>
      <c r="C1" s="1" t="s">
        <v>1</v>
      </c>
      <c r="D1" t="s">
        <v>2</v>
      </c>
      <c r="E1" t="s">
        <v>3</v>
      </c>
      <c r="F1" t="s">
        <v>4</v>
      </c>
    </row>
    <row r="2" spans="2:6" x14ac:dyDescent="0.25">
      <c r="B2">
        <v>1</v>
      </c>
      <c r="C2">
        <v>17</v>
      </c>
    </row>
    <row r="3" spans="2:6" x14ac:dyDescent="0.25">
      <c r="B3">
        <v>2</v>
      </c>
      <c r="C3">
        <v>21</v>
      </c>
    </row>
    <row r="4" spans="2:6" x14ac:dyDescent="0.25">
      <c r="B4">
        <v>3</v>
      </c>
      <c r="C4">
        <v>19</v>
      </c>
    </row>
    <row r="5" spans="2:6" x14ac:dyDescent="0.25">
      <c r="B5">
        <v>4</v>
      </c>
      <c r="C5">
        <v>23</v>
      </c>
      <c r="D5">
        <f>AVERAGE(C2:C4)</f>
        <v>19</v>
      </c>
      <c r="E5">
        <f>C5-D5</f>
        <v>4</v>
      </c>
      <c r="F5">
        <f>E5^2</f>
        <v>16</v>
      </c>
    </row>
    <row r="6" spans="2:6" x14ac:dyDescent="0.25">
      <c r="B6">
        <v>5</v>
      </c>
      <c r="C6">
        <v>18</v>
      </c>
      <c r="D6">
        <f t="shared" ref="D6:D13" si="0">AVERAGE(C3:C5)</f>
        <v>21</v>
      </c>
      <c r="E6">
        <f t="shared" ref="E6:E13" si="1">C6-D6</f>
        <v>-3</v>
      </c>
      <c r="F6">
        <f t="shared" ref="F6:F13" si="2">E6^2</f>
        <v>9</v>
      </c>
    </row>
    <row r="7" spans="2:6" x14ac:dyDescent="0.25">
      <c r="B7">
        <v>6</v>
      </c>
      <c r="C7">
        <v>16</v>
      </c>
      <c r="D7">
        <f t="shared" si="0"/>
        <v>20</v>
      </c>
      <c r="E7">
        <f t="shared" si="1"/>
        <v>-4</v>
      </c>
      <c r="F7">
        <f t="shared" si="2"/>
        <v>16</v>
      </c>
    </row>
    <row r="8" spans="2:6" x14ac:dyDescent="0.25">
      <c r="B8">
        <v>7</v>
      </c>
      <c r="C8">
        <v>20</v>
      </c>
      <c r="D8">
        <f t="shared" si="0"/>
        <v>19</v>
      </c>
      <c r="E8">
        <f t="shared" si="1"/>
        <v>1</v>
      </c>
      <c r="F8">
        <f t="shared" si="2"/>
        <v>1</v>
      </c>
    </row>
    <row r="9" spans="2:6" x14ac:dyDescent="0.25">
      <c r="B9">
        <v>8</v>
      </c>
      <c r="C9">
        <v>18</v>
      </c>
      <c r="D9">
        <f t="shared" si="0"/>
        <v>18</v>
      </c>
      <c r="E9">
        <f t="shared" si="1"/>
        <v>0</v>
      </c>
      <c r="F9">
        <f t="shared" si="2"/>
        <v>0</v>
      </c>
    </row>
    <row r="10" spans="2:6" x14ac:dyDescent="0.25">
      <c r="B10">
        <v>9</v>
      </c>
      <c r="C10">
        <v>22</v>
      </c>
      <c r="D10">
        <f t="shared" si="0"/>
        <v>18</v>
      </c>
      <c r="E10">
        <f t="shared" si="1"/>
        <v>4</v>
      </c>
      <c r="F10">
        <f t="shared" si="2"/>
        <v>16</v>
      </c>
    </row>
    <row r="11" spans="2:6" x14ac:dyDescent="0.25">
      <c r="B11">
        <v>10</v>
      </c>
      <c r="C11">
        <v>20</v>
      </c>
      <c r="D11">
        <f t="shared" si="0"/>
        <v>20</v>
      </c>
      <c r="E11">
        <f t="shared" si="1"/>
        <v>0</v>
      </c>
      <c r="F11">
        <f t="shared" si="2"/>
        <v>0</v>
      </c>
    </row>
    <row r="12" spans="2:6" x14ac:dyDescent="0.25">
      <c r="B12">
        <v>11</v>
      </c>
      <c r="C12">
        <v>15</v>
      </c>
      <c r="D12">
        <f t="shared" si="0"/>
        <v>20</v>
      </c>
      <c r="E12">
        <f t="shared" si="1"/>
        <v>-5</v>
      </c>
      <c r="F12">
        <f t="shared" si="2"/>
        <v>25</v>
      </c>
    </row>
    <row r="13" spans="2:6" x14ac:dyDescent="0.25">
      <c r="B13">
        <v>12</v>
      </c>
      <c r="C13">
        <v>22</v>
      </c>
      <c r="D13">
        <f t="shared" si="0"/>
        <v>19</v>
      </c>
      <c r="E13">
        <f t="shared" si="1"/>
        <v>3</v>
      </c>
      <c r="F13" s="3">
        <f t="shared" si="2"/>
        <v>9</v>
      </c>
    </row>
    <row r="14" spans="2:6" x14ac:dyDescent="0.25">
      <c r="B14" s="2">
        <v>13</v>
      </c>
      <c r="C14" s="2"/>
      <c r="D14" s="2">
        <f>AVERAGE(C11:C13)</f>
        <v>19</v>
      </c>
      <c r="F14" s="4">
        <f>SUM(F5:F13)</f>
        <v>92</v>
      </c>
    </row>
    <row r="16" spans="2:6" x14ac:dyDescent="0.25">
      <c r="E16" t="s">
        <v>9</v>
      </c>
      <c r="F16" s="6">
        <f>F14/COUNT(F5:F13)</f>
        <v>10.222222222222221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" sqref="B1:C14"/>
    </sheetView>
  </sheetViews>
  <sheetFormatPr defaultRowHeight="15" x14ac:dyDescent="0.25"/>
  <cols>
    <col min="6" max="6" width="9.28515625" customWidth="1"/>
  </cols>
  <sheetData>
    <row r="1" spans="2:6" x14ac:dyDescent="0.25">
      <c r="B1" s="1" t="s">
        <v>0</v>
      </c>
      <c r="C1" s="1" t="s">
        <v>1</v>
      </c>
      <c r="D1" t="s">
        <v>8</v>
      </c>
      <c r="E1" t="s">
        <v>3</v>
      </c>
      <c r="F1" t="s">
        <v>4</v>
      </c>
    </row>
    <row r="2" spans="2:6" x14ac:dyDescent="0.25">
      <c r="B2">
        <v>1</v>
      </c>
      <c r="C2">
        <v>17</v>
      </c>
    </row>
    <row r="3" spans="2:6" x14ac:dyDescent="0.25">
      <c r="B3">
        <v>2</v>
      </c>
      <c r="C3">
        <v>21</v>
      </c>
    </row>
    <row r="4" spans="2:6" x14ac:dyDescent="0.25">
      <c r="B4">
        <v>3</v>
      </c>
      <c r="C4">
        <v>19</v>
      </c>
    </row>
    <row r="5" spans="2:6" x14ac:dyDescent="0.25">
      <c r="B5">
        <v>4</v>
      </c>
      <c r="C5">
        <v>23</v>
      </c>
      <c r="D5" s="6">
        <f>SUMPRODUCT($B$18:$B$20,C2:C4)</f>
        <v>19.333333333333332</v>
      </c>
      <c r="E5" s="6">
        <f>C5-D5</f>
        <v>3.6666666666666679</v>
      </c>
      <c r="F5" s="6">
        <f>E5^2</f>
        <v>13.444444444444454</v>
      </c>
    </row>
    <row r="6" spans="2:6" x14ac:dyDescent="0.25">
      <c r="B6">
        <v>5</v>
      </c>
      <c r="C6">
        <v>18</v>
      </c>
      <c r="D6" s="6">
        <f t="shared" ref="D6:D14" si="0">SUMPRODUCT($B$18:$B$20,C3:C5)</f>
        <v>21.333333333333332</v>
      </c>
      <c r="E6" s="6">
        <f t="shared" ref="E6:E13" si="1">C6-D6</f>
        <v>-3.3333333333333321</v>
      </c>
      <c r="F6" s="6">
        <f t="shared" ref="F6:F13" si="2">E6^2</f>
        <v>11.111111111111104</v>
      </c>
    </row>
    <row r="7" spans="2:6" x14ac:dyDescent="0.25">
      <c r="B7">
        <v>6</v>
      </c>
      <c r="C7">
        <v>16</v>
      </c>
      <c r="D7" s="6">
        <f t="shared" si="0"/>
        <v>19.833333333333332</v>
      </c>
      <c r="E7" s="6">
        <f t="shared" si="1"/>
        <v>-3.8333333333333321</v>
      </c>
      <c r="F7" s="6">
        <f t="shared" si="2"/>
        <v>14.694444444444436</v>
      </c>
    </row>
    <row r="8" spans="2:6" x14ac:dyDescent="0.25">
      <c r="B8">
        <v>7</v>
      </c>
      <c r="C8">
        <v>20</v>
      </c>
      <c r="D8" s="6">
        <f t="shared" si="0"/>
        <v>17.833333333333332</v>
      </c>
      <c r="E8" s="6">
        <f t="shared" si="1"/>
        <v>2.1666666666666679</v>
      </c>
      <c r="F8" s="6">
        <f t="shared" si="2"/>
        <v>4.69444444444445</v>
      </c>
    </row>
    <row r="9" spans="2:6" x14ac:dyDescent="0.25">
      <c r="B9">
        <v>8</v>
      </c>
      <c r="C9">
        <v>18</v>
      </c>
      <c r="D9" s="6">
        <f t="shared" si="0"/>
        <v>18.333333333333332</v>
      </c>
      <c r="E9" s="6">
        <f t="shared" si="1"/>
        <v>-0.33333333333333215</v>
      </c>
      <c r="F9" s="6">
        <f t="shared" si="2"/>
        <v>0.11111111111111033</v>
      </c>
    </row>
    <row r="10" spans="2:6" x14ac:dyDescent="0.25">
      <c r="B10">
        <v>9</v>
      </c>
      <c r="C10">
        <v>22</v>
      </c>
      <c r="D10" s="6">
        <f t="shared" si="0"/>
        <v>18.333333333333332</v>
      </c>
      <c r="E10" s="6">
        <f t="shared" si="1"/>
        <v>3.6666666666666679</v>
      </c>
      <c r="F10" s="6">
        <f t="shared" si="2"/>
        <v>13.444444444444454</v>
      </c>
    </row>
    <row r="11" spans="2:6" x14ac:dyDescent="0.25">
      <c r="B11">
        <v>10</v>
      </c>
      <c r="C11">
        <v>20</v>
      </c>
      <c r="D11" s="6">
        <f t="shared" si="0"/>
        <v>20.333333333333332</v>
      </c>
      <c r="E11" s="6">
        <f t="shared" si="1"/>
        <v>-0.33333333333333215</v>
      </c>
      <c r="F11" s="6">
        <f t="shared" si="2"/>
        <v>0.11111111111111033</v>
      </c>
    </row>
    <row r="12" spans="2:6" x14ac:dyDescent="0.25">
      <c r="B12">
        <v>11</v>
      </c>
      <c r="C12">
        <v>15</v>
      </c>
      <c r="D12" s="6">
        <f t="shared" si="0"/>
        <v>20.333333333333332</v>
      </c>
      <c r="E12" s="6">
        <f t="shared" si="1"/>
        <v>-5.3333333333333321</v>
      </c>
      <c r="F12" s="6">
        <f t="shared" si="2"/>
        <v>28.444444444444432</v>
      </c>
    </row>
    <row r="13" spans="2:6" x14ac:dyDescent="0.25">
      <c r="B13">
        <v>12</v>
      </c>
      <c r="C13">
        <v>22</v>
      </c>
      <c r="D13" s="6">
        <f t="shared" si="0"/>
        <v>17.833333333333332</v>
      </c>
      <c r="E13" s="6">
        <f t="shared" si="1"/>
        <v>4.1666666666666679</v>
      </c>
      <c r="F13" s="8">
        <f t="shared" si="2"/>
        <v>17.361111111111121</v>
      </c>
    </row>
    <row r="14" spans="2:6" x14ac:dyDescent="0.25">
      <c r="B14" s="2">
        <v>13</v>
      </c>
      <c r="C14" s="2"/>
      <c r="D14" s="7">
        <f t="shared" si="0"/>
        <v>19.333333333333332</v>
      </c>
      <c r="F14" s="6">
        <f>SUM(F5:F13)</f>
        <v>103.41666666666666</v>
      </c>
    </row>
    <row r="16" spans="2:6" x14ac:dyDescent="0.25">
      <c r="E16" t="s">
        <v>9</v>
      </c>
      <c r="F16" s="6">
        <f>F14/COUNT(F5:F13)</f>
        <v>11.49074074074074</v>
      </c>
    </row>
    <row r="18" spans="1:2" x14ac:dyDescent="0.25">
      <c r="A18" t="s">
        <v>5</v>
      </c>
      <c r="B18" s="6">
        <f>1/6</f>
        <v>0.16666666666666666</v>
      </c>
    </row>
    <row r="19" spans="1:2" x14ac:dyDescent="0.25">
      <c r="A19" t="s">
        <v>6</v>
      </c>
      <c r="B19" s="6">
        <f>2/6</f>
        <v>0.33333333333333331</v>
      </c>
    </row>
    <row r="20" spans="1:2" x14ac:dyDescent="0.25">
      <c r="A20" t="s">
        <v>7</v>
      </c>
      <c r="B20" s="6">
        <f>3/6</f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J18" sqref="J18"/>
    </sheetView>
  </sheetViews>
  <sheetFormatPr defaultRowHeight="15" x14ac:dyDescent="0.25"/>
  <sheetData>
    <row r="1" spans="2:6" x14ac:dyDescent="0.25">
      <c r="B1" s="1" t="s">
        <v>0</v>
      </c>
      <c r="C1" s="1" t="s">
        <v>1</v>
      </c>
      <c r="D1" t="s">
        <v>2</v>
      </c>
      <c r="E1" t="s">
        <v>3</v>
      </c>
      <c r="F1" t="s">
        <v>4</v>
      </c>
    </row>
    <row r="2" spans="2:6" x14ac:dyDescent="0.25">
      <c r="B2">
        <v>1</v>
      </c>
      <c r="C2">
        <v>17</v>
      </c>
      <c r="D2" s="9"/>
    </row>
    <row r="3" spans="2:6" x14ac:dyDescent="0.25">
      <c r="B3">
        <v>2</v>
      </c>
      <c r="C3">
        <v>21</v>
      </c>
      <c r="D3" s="9">
        <f>$B$18*C2+(1-$B$18)*C2</f>
        <v>17</v>
      </c>
      <c r="E3" s="6">
        <f>C3-D3</f>
        <v>4</v>
      </c>
      <c r="F3" s="6">
        <f>E3^2</f>
        <v>16</v>
      </c>
    </row>
    <row r="4" spans="2:6" x14ac:dyDescent="0.25">
      <c r="B4">
        <v>3</v>
      </c>
      <c r="C4">
        <v>19</v>
      </c>
      <c r="D4" s="9">
        <f t="shared" ref="D4:D14" si="0">$B$18*C3+(1-$B$18)*D3</f>
        <v>17.8</v>
      </c>
      <c r="E4" s="6">
        <f t="shared" ref="E4:E13" si="1">C4-D4</f>
        <v>1.1999999999999993</v>
      </c>
      <c r="F4" s="6">
        <f t="shared" ref="F4:F13" si="2">E4^2</f>
        <v>1.4399999999999984</v>
      </c>
    </row>
    <row r="5" spans="2:6" x14ac:dyDescent="0.25">
      <c r="B5">
        <v>4</v>
      </c>
      <c r="C5">
        <v>23</v>
      </c>
      <c r="D5" s="9">
        <f t="shared" si="0"/>
        <v>18.040000000000003</v>
      </c>
      <c r="E5" s="6">
        <f t="shared" si="1"/>
        <v>4.9599999999999973</v>
      </c>
      <c r="F5" s="6">
        <f t="shared" si="2"/>
        <v>24.601599999999973</v>
      </c>
    </row>
    <row r="6" spans="2:6" x14ac:dyDescent="0.25">
      <c r="B6">
        <v>5</v>
      </c>
      <c r="C6">
        <v>18</v>
      </c>
      <c r="D6" s="9">
        <f t="shared" si="0"/>
        <v>19.032000000000004</v>
      </c>
      <c r="E6" s="6">
        <f t="shared" si="1"/>
        <v>-1.0320000000000036</v>
      </c>
      <c r="F6" s="6">
        <f t="shared" si="2"/>
        <v>1.0650240000000073</v>
      </c>
    </row>
    <row r="7" spans="2:6" x14ac:dyDescent="0.25">
      <c r="B7">
        <v>6</v>
      </c>
      <c r="C7">
        <v>16</v>
      </c>
      <c r="D7" s="9">
        <f t="shared" si="0"/>
        <v>18.825600000000005</v>
      </c>
      <c r="E7" s="6">
        <f t="shared" si="1"/>
        <v>-2.825600000000005</v>
      </c>
      <c r="F7" s="6">
        <f t="shared" si="2"/>
        <v>7.9840153600000283</v>
      </c>
    </row>
    <row r="8" spans="2:6" x14ac:dyDescent="0.25">
      <c r="B8">
        <v>7</v>
      </c>
      <c r="C8">
        <v>20</v>
      </c>
      <c r="D8" s="9">
        <f t="shared" si="0"/>
        <v>18.260480000000005</v>
      </c>
      <c r="E8" s="6">
        <f t="shared" si="1"/>
        <v>1.7395199999999953</v>
      </c>
      <c r="F8" s="6">
        <f t="shared" si="2"/>
        <v>3.0259298303999835</v>
      </c>
    </row>
    <row r="9" spans="2:6" x14ac:dyDescent="0.25">
      <c r="B9">
        <v>8</v>
      </c>
      <c r="C9">
        <v>18</v>
      </c>
      <c r="D9" s="9">
        <f t="shared" si="0"/>
        <v>18.608384000000004</v>
      </c>
      <c r="E9" s="6">
        <f t="shared" si="1"/>
        <v>-0.60838400000000448</v>
      </c>
      <c r="F9" s="6">
        <f t="shared" si="2"/>
        <v>0.37013109145600542</v>
      </c>
    </row>
    <row r="10" spans="2:6" x14ac:dyDescent="0.25">
      <c r="B10">
        <v>9</v>
      </c>
      <c r="C10">
        <v>22</v>
      </c>
      <c r="D10" s="9">
        <f t="shared" si="0"/>
        <v>18.486707200000005</v>
      </c>
      <c r="E10" s="6">
        <f t="shared" si="1"/>
        <v>3.513292799999995</v>
      </c>
      <c r="F10" s="6">
        <f t="shared" si="2"/>
        <v>12.343226298531805</v>
      </c>
    </row>
    <row r="11" spans="2:6" x14ac:dyDescent="0.25">
      <c r="B11">
        <v>10</v>
      </c>
      <c r="C11">
        <v>20</v>
      </c>
      <c r="D11" s="9">
        <f t="shared" si="0"/>
        <v>19.189365760000005</v>
      </c>
      <c r="E11" s="6">
        <f t="shared" si="1"/>
        <v>0.81063423999999529</v>
      </c>
      <c r="F11" s="6">
        <f t="shared" si="2"/>
        <v>0.65712787106036996</v>
      </c>
    </row>
    <row r="12" spans="2:6" x14ac:dyDescent="0.25">
      <c r="B12">
        <v>11</v>
      </c>
      <c r="C12">
        <v>15</v>
      </c>
      <c r="D12" s="9">
        <f t="shared" si="0"/>
        <v>19.351492608000004</v>
      </c>
      <c r="E12" s="6">
        <f t="shared" si="1"/>
        <v>-4.3514926080000045</v>
      </c>
      <c r="F12" s="6">
        <f t="shared" si="2"/>
        <v>18.935487917478682</v>
      </c>
    </row>
    <row r="13" spans="2:6" x14ac:dyDescent="0.25">
      <c r="B13">
        <v>12</v>
      </c>
      <c r="C13">
        <v>22</v>
      </c>
      <c r="D13" s="9">
        <f t="shared" si="0"/>
        <v>18.481194086400002</v>
      </c>
      <c r="E13" s="6">
        <f t="shared" si="1"/>
        <v>3.5188059135999978</v>
      </c>
      <c r="F13" s="8">
        <f t="shared" si="2"/>
        <v>12.381995057586316</v>
      </c>
    </row>
    <row r="14" spans="2:6" x14ac:dyDescent="0.25">
      <c r="B14" s="2">
        <v>13</v>
      </c>
      <c r="C14" s="2"/>
      <c r="D14" s="10">
        <f t="shared" si="0"/>
        <v>19.184955269120003</v>
      </c>
      <c r="F14" s="6">
        <f>SUM(F3:F13)</f>
        <v>98.804537426513178</v>
      </c>
    </row>
    <row r="16" spans="2:6" x14ac:dyDescent="0.25">
      <c r="E16" t="s">
        <v>9</v>
      </c>
      <c r="F16" s="6">
        <f>F14/COUNT(F3:F13)</f>
        <v>8.9822306751375613</v>
      </c>
    </row>
    <row r="18" spans="1:2" x14ac:dyDescent="0.25">
      <c r="A18" s="1" t="s">
        <v>10</v>
      </c>
      <c r="B18">
        <v>0.2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G18" sqref="G18"/>
    </sheetView>
  </sheetViews>
  <sheetFormatPr defaultRowHeight="15" x14ac:dyDescent="0.25"/>
  <cols>
    <col min="6" max="6" width="4.140625" customWidth="1"/>
  </cols>
  <sheetData>
    <row r="1" spans="2:10" ht="17.25" x14ac:dyDescent="0.25">
      <c r="B1" s="11" t="s">
        <v>11</v>
      </c>
      <c r="C1" s="11" t="s">
        <v>1</v>
      </c>
      <c r="D1" s="11" t="s">
        <v>12</v>
      </c>
      <c r="E1" s="11" t="s">
        <v>13</v>
      </c>
      <c r="F1" s="1"/>
      <c r="G1" s="11" t="s">
        <v>11</v>
      </c>
      <c r="H1" s="11" t="s">
        <v>2</v>
      </c>
      <c r="I1" s="12" t="s">
        <v>3</v>
      </c>
      <c r="J1" s="12" t="s">
        <v>4</v>
      </c>
    </row>
    <row r="2" spans="2:10" x14ac:dyDescent="0.25">
      <c r="B2">
        <v>1</v>
      </c>
      <c r="C2">
        <v>21.6</v>
      </c>
      <c r="D2">
        <f>B2*C2</f>
        <v>21.6</v>
      </c>
      <c r="E2">
        <f>B2^2</f>
        <v>1</v>
      </c>
      <c r="G2">
        <v>1</v>
      </c>
      <c r="H2">
        <f>$C$20+$C$19*G2</f>
        <v>21.5</v>
      </c>
      <c r="I2">
        <f>C2-H2</f>
        <v>0.10000000000000142</v>
      </c>
      <c r="J2">
        <f>I2^2</f>
        <v>1.0000000000000285E-2</v>
      </c>
    </row>
    <row r="3" spans="2:10" x14ac:dyDescent="0.25">
      <c r="B3">
        <v>2</v>
      </c>
      <c r="C3">
        <v>22.9</v>
      </c>
      <c r="D3">
        <f t="shared" ref="D3:D11" si="0">B3*C3</f>
        <v>45.8</v>
      </c>
      <c r="E3">
        <f t="shared" ref="E3:E11" si="1">B3^2</f>
        <v>4</v>
      </c>
      <c r="G3">
        <v>2</v>
      </c>
      <c r="H3">
        <f t="shared" ref="H3:H15" si="2">$C$20+$C$19*G3</f>
        <v>22.599999999999998</v>
      </c>
      <c r="I3">
        <f t="shared" ref="I3:I11" si="3">C3-H3</f>
        <v>0.30000000000000071</v>
      </c>
      <c r="J3">
        <f t="shared" ref="J3:J11" si="4">I3^2</f>
        <v>9.0000000000000427E-2</v>
      </c>
    </row>
    <row r="4" spans="2:10" x14ac:dyDescent="0.25">
      <c r="B4">
        <v>3</v>
      </c>
      <c r="C4">
        <v>25.5</v>
      </c>
      <c r="D4">
        <f t="shared" si="0"/>
        <v>76.5</v>
      </c>
      <c r="E4">
        <f t="shared" si="1"/>
        <v>9</v>
      </c>
      <c r="G4">
        <v>3</v>
      </c>
      <c r="H4">
        <f t="shared" si="2"/>
        <v>23.7</v>
      </c>
      <c r="I4">
        <f t="shared" si="3"/>
        <v>1.8000000000000007</v>
      </c>
      <c r="J4">
        <f t="shared" si="4"/>
        <v>3.2400000000000024</v>
      </c>
    </row>
    <row r="5" spans="2:10" x14ac:dyDescent="0.25">
      <c r="B5">
        <v>4</v>
      </c>
      <c r="C5">
        <v>21.9</v>
      </c>
      <c r="D5">
        <f t="shared" si="0"/>
        <v>87.6</v>
      </c>
      <c r="E5">
        <f t="shared" si="1"/>
        <v>16</v>
      </c>
      <c r="G5">
        <v>4</v>
      </c>
      <c r="H5">
        <f t="shared" si="2"/>
        <v>24.799999999999997</v>
      </c>
      <c r="I5">
        <f t="shared" si="3"/>
        <v>-2.8999999999999986</v>
      </c>
      <c r="J5">
        <f t="shared" si="4"/>
        <v>8.4099999999999913</v>
      </c>
    </row>
    <row r="6" spans="2:10" x14ac:dyDescent="0.25">
      <c r="B6">
        <v>5</v>
      </c>
      <c r="C6">
        <v>23.9</v>
      </c>
      <c r="D6">
        <f t="shared" si="0"/>
        <v>119.5</v>
      </c>
      <c r="E6">
        <f t="shared" si="1"/>
        <v>25</v>
      </c>
      <c r="G6">
        <v>5</v>
      </c>
      <c r="H6">
        <f t="shared" si="2"/>
        <v>25.9</v>
      </c>
      <c r="I6">
        <f t="shared" si="3"/>
        <v>-2</v>
      </c>
      <c r="J6">
        <f t="shared" si="4"/>
        <v>4</v>
      </c>
    </row>
    <row r="7" spans="2:10" x14ac:dyDescent="0.25">
      <c r="B7">
        <v>6</v>
      </c>
      <c r="C7">
        <v>27.5</v>
      </c>
      <c r="D7">
        <f t="shared" si="0"/>
        <v>165</v>
      </c>
      <c r="E7">
        <f t="shared" si="1"/>
        <v>36</v>
      </c>
      <c r="G7">
        <v>6</v>
      </c>
      <c r="H7">
        <f t="shared" si="2"/>
        <v>27</v>
      </c>
      <c r="I7">
        <f t="shared" si="3"/>
        <v>0.5</v>
      </c>
      <c r="J7">
        <f t="shared" si="4"/>
        <v>0.25</v>
      </c>
    </row>
    <row r="8" spans="2:10" x14ac:dyDescent="0.25">
      <c r="B8">
        <v>7</v>
      </c>
      <c r="C8">
        <v>31.5</v>
      </c>
      <c r="D8">
        <f t="shared" si="0"/>
        <v>220.5</v>
      </c>
      <c r="E8">
        <f t="shared" si="1"/>
        <v>49</v>
      </c>
      <c r="G8">
        <v>7</v>
      </c>
      <c r="H8">
        <f t="shared" si="2"/>
        <v>28.1</v>
      </c>
      <c r="I8">
        <f t="shared" si="3"/>
        <v>3.3999999999999986</v>
      </c>
      <c r="J8">
        <f t="shared" si="4"/>
        <v>11.55999999999999</v>
      </c>
    </row>
    <row r="9" spans="2:10" x14ac:dyDescent="0.25">
      <c r="B9">
        <v>8</v>
      </c>
      <c r="C9">
        <v>29.7</v>
      </c>
      <c r="D9">
        <f t="shared" si="0"/>
        <v>237.6</v>
      </c>
      <c r="E9">
        <f t="shared" si="1"/>
        <v>64</v>
      </c>
      <c r="G9">
        <v>8</v>
      </c>
      <c r="H9">
        <f t="shared" si="2"/>
        <v>29.2</v>
      </c>
      <c r="I9">
        <f t="shared" si="3"/>
        <v>0.5</v>
      </c>
      <c r="J9">
        <f t="shared" si="4"/>
        <v>0.25</v>
      </c>
    </row>
    <row r="10" spans="2:10" x14ac:dyDescent="0.25">
      <c r="B10">
        <v>9</v>
      </c>
      <c r="C10">
        <v>28.6</v>
      </c>
      <c r="D10">
        <f t="shared" si="0"/>
        <v>257.40000000000003</v>
      </c>
      <c r="E10">
        <f t="shared" si="1"/>
        <v>81</v>
      </c>
      <c r="G10">
        <v>9</v>
      </c>
      <c r="H10">
        <f t="shared" si="2"/>
        <v>30.299999999999997</v>
      </c>
      <c r="I10">
        <f t="shared" si="3"/>
        <v>-1.6999999999999957</v>
      </c>
      <c r="J10">
        <f t="shared" si="4"/>
        <v>2.8899999999999855</v>
      </c>
    </row>
    <row r="11" spans="2:10" x14ac:dyDescent="0.25">
      <c r="B11" s="3">
        <v>10</v>
      </c>
      <c r="C11" s="3">
        <v>31.4</v>
      </c>
      <c r="D11" s="3">
        <f t="shared" si="0"/>
        <v>314</v>
      </c>
      <c r="E11" s="3">
        <f t="shared" si="1"/>
        <v>100</v>
      </c>
      <c r="G11">
        <v>10</v>
      </c>
      <c r="H11">
        <f t="shared" si="2"/>
        <v>31.4</v>
      </c>
      <c r="I11">
        <f t="shared" si="3"/>
        <v>0</v>
      </c>
      <c r="J11" s="3">
        <f t="shared" si="4"/>
        <v>0</v>
      </c>
    </row>
    <row r="12" spans="2:10" x14ac:dyDescent="0.25">
      <c r="B12">
        <f>SUM(B2:B11)</f>
        <v>55</v>
      </c>
      <c r="C12">
        <f>SUM(C2:C11)</f>
        <v>264.5</v>
      </c>
      <c r="D12">
        <f t="shared" ref="D12:E12" si="5">SUM(D2:D11)</f>
        <v>1545.5</v>
      </c>
      <c r="E12">
        <f t="shared" si="5"/>
        <v>385</v>
      </c>
      <c r="G12" s="2">
        <v>11</v>
      </c>
      <c r="H12" s="2">
        <f t="shared" si="2"/>
        <v>32.5</v>
      </c>
      <c r="J12" s="4">
        <f>SUM(J2:J11)</f>
        <v>30.699999999999971</v>
      </c>
    </row>
    <row r="13" spans="2:10" x14ac:dyDescent="0.25">
      <c r="G13" s="2">
        <v>12</v>
      </c>
      <c r="H13" s="2">
        <f t="shared" si="2"/>
        <v>33.6</v>
      </c>
    </row>
    <row r="14" spans="2:10" x14ac:dyDescent="0.25">
      <c r="G14" s="2">
        <v>13</v>
      </c>
      <c r="H14" s="2">
        <f t="shared" si="2"/>
        <v>34.700000000000003</v>
      </c>
      <c r="I14" s="1" t="s">
        <v>18</v>
      </c>
      <c r="J14">
        <f>J12/COUNT(G2:G11)</f>
        <v>3.0699999999999972</v>
      </c>
    </row>
    <row r="15" spans="2:10" x14ac:dyDescent="0.25">
      <c r="B15" s="1" t="s">
        <v>16</v>
      </c>
      <c r="C15">
        <f>AVERAGE(B2:B11)</f>
        <v>5.5</v>
      </c>
      <c r="G15" s="2">
        <v>14</v>
      </c>
      <c r="H15" s="2">
        <f t="shared" si="2"/>
        <v>35.799999999999997</v>
      </c>
    </row>
    <row r="16" spans="2:10" x14ac:dyDescent="0.25">
      <c r="B16" s="1" t="s">
        <v>15</v>
      </c>
      <c r="C16">
        <f>AVERAGE(C2:C11)</f>
        <v>26.45</v>
      </c>
    </row>
    <row r="17" spans="2:3" x14ac:dyDescent="0.25">
      <c r="B17" s="1"/>
    </row>
    <row r="18" spans="2:3" x14ac:dyDescent="0.25">
      <c r="B18" s="1"/>
    </row>
    <row r="19" spans="2:3" x14ac:dyDescent="0.25">
      <c r="B19" s="1" t="s">
        <v>14</v>
      </c>
      <c r="C19">
        <f>(D12-(B12*C12)/COUNT(B2:B11))/(E12-(B12^2/COUNT(B2:B11)))</f>
        <v>1.1000000000000001</v>
      </c>
    </row>
    <row r="20" spans="2:3" x14ac:dyDescent="0.25">
      <c r="B20" s="1" t="s">
        <v>17</v>
      </c>
      <c r="C20">
        <f>C16-C19*C15</f>
        <v>20.399999999999999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G18" sqref="G18"/>
    </sheetView>
  </sheetViews>
  <sheetFormatPr defaultRowHeight="15" x14ac:dyDescent="0.25"/>
  <cols>
    <col min="5" max="5" width="3.85546875" customWidth="1"/>
    <col min="9" max="9" width="3.7109375" customWidth="1"/>
    <col min="11" max="11" width="4.5703125" customWidth="1"/>
    <col min="13" max="13" width="6.140625" customWidth="1"/>
    <col min="15" max="15" width="3.7109375" customWidth="1"/>
    <col min="16" max="16" width="10.5703125" customWidth="1"/>
  </cols>
  <sheetData>
    <row r="1" spans="1:16" x14ac:dyDescent="0.25">
      <c r="A1" s="1" t="s">
        <v>25</v>
      </c>
      <c r="B1" s="1" t="s">
        <v>11</v>
      </c>
      <c r="C1" s="1" t="s">
        <v>19</v>
      </c>
      <c r="D1" s="1" t="s">
        <v>1</v>
      </c>
      <c r="E1" s="1"/>
      <c r="F1" s="1" t="s">
        <v>20</v>
      </c>
      <c r="G1" s="1" t="s">
        <v>21</v>
      </c>
      <c r="H1" s="1" t="s">
        <v>23</v>
      </c>
      <c r="I1" s="1"/>
      <c r="J1" s="1" t="s">
        <v>22</v>
      </c>
      <c r="L1" s="1" t="s">
        <v>24</v>
      </c>
      <c r="N1" t="s">
        <v>2</v>
      </c>
      <c r="P1" t="s">
        <v>26</v>
      </c>
    </row>
    <row r="2" spans="1:16" x14ac:dyDescent="0.25">
      <c r="A2">
        <v>1</v>
      </c>
      <c r="B2">
        <v>1</v>
      </c>
      <c r="C2">
        <v>1</v>
      </c>
      <c r="D2" s="13">
        <v>4.8</v>
      </c>
      <c r="J2" s="6">
        <f>H24</f>
        <v>0.93220047731596012</v>
      </c>
      <c r="L2" s="6">
        <f>D2/J2</f>
        <v>5.1491069966198779</v>
      </c>
      <c r="N2" s="6">
        <f>$M$27+$M$26*A2</f>
        <v>5.2467488107686799</v>
      </c>
      <c r="P2" s="6">
        <f>N2*J2</f>
        <v>4.8910217457555092</v>
      </c>
    </row>
    <row r="3" spans="1:16" x14ac:dyDescent="0.25">
      <c r="A3">
        <v>2</v>
      </c>
      <c r="B3">
        <v>1</v>
      </c>
      <c r="C3">
        <v>2</v>
      </c>
      <c r="D3" s="13">
        <v>4.0999999999999996</v>
      </c>
      <c r="J3" s="6">
        <f>H25</f>
        <v>0.83775920424985417</v>
      </c>
      <c r="L3" s="6">
        <f t="shared" ref="L3:L17" si="0">D3/J3</f>
        <v>4.8940077043632355</v>
      </c>
      <c r="N3" s="6">
        <f>$M$27+$M$26*A3</f>
        <v>5.3938875266288564</v>
      </c>
      <c r="P3" s="6">
        <f t="shared" ref="P3:P19" si="1">N3*J3</f>
        <v>4.5187789221218049</v>
      </c>
    </row>
    <row r="4" spans="1:16" x14ac:dyDescent="0.25">
      <c r="A4">
        <v>3</v>
      </c>
      <c r="B4">
        <v>1</v>
      </c>
      <c r="C4">
        <v>3</v>
      </c>
      <c r="D4" s="13">
        <v>6</v>
      </c>
      <c r="F4" s="5">
        <f>AVERAGE(D2:D5)</f>
        <v>5.35</v>
      </c>
      <c r="G4" s="5">
        <f>AVERAGE(F4:F5)</f>
        <v>5.4749999999999996</v>
      </c>
      <c r="H4" s="5">
        <f>D4/G4</f>
        <v>1.0958904109589043</v>
      </c>
      <c r="J4" s="6">
        <f>H26</f>
        <v>1.0933488421606843</v>
      </c>
      <c r="L4" s="6">
        <f t="shared" si="0"/>
        <v>5.4877270351727399</v>
      </c>
      <c r="N4" s="6">
        <f>$M$27+$M$26*A4</f>
        <v>5.5410262424890329</v>
      </c>
      <c r="P4" s="6">
        <f t="shared" si="1"/>
        <v>6.0582746266073508</v>
      </c>
    </row>
    <row r="5" spans="1:16" x14ac:dyDescent="0.25">
      <c r="A5">
        <v>4</v>
      </c>
      <c r="B5">
        <v>1</v>
      </c>
      <c r="C5">
        <v>4</v>
      </c>
      <c r="D5" s="13">
        <v>6.5</v>
      </c>
      <c r="F5" s="5">
        <f t="shared" ref="F5:F17" si="2">AVERAGE(D3:D6)</f>
        <v>5.6000000000000005</v>
      </c>
      <c r="G5" s="5">
        <f t="shared" ref="G5:G17" si="3">AVERAGE(F5:F6)</f>
        <v>5.7375000000000007</v>
      </c>
      <c r="H5" s="5">
        <f t="shared" ref="H5:H15" si="4">D5/G5</f>
        <v>1.1328976034858387</v>
      </c>
      <c r="J5" s="6">
        <f>H27</f>
        <v>1.1433051426610321</v>
      </c>
      <c r="L5" s="6">
        <f t="shared" si="0"/>
        <v>5.6852713745967334</v>
      </c>
      <c r="N5" s="6">
        <f>$M$27+$M$26*A5</f>
        <v>5.6881649583492093</v>
      </c>
      <c r="P5" s="6">
        <f t="shared" si="1"/>
        <v>6.5033082491849266</v>
      </c>
    </row>
    <row r="6" spans="1:16" x14ac:dyDescent="0.25">
      <c r="A6">
        <v>5</v>
      </c>
      <c r="B6">
        <v>2</v>
      </c>
      <c r="C6">
        <v>1</v>
      </c>
      <c r="D6" s="13">
        <v>5.8</v>
      </c>
      <c r="F6" s="5">
        <f t="shared" si="2"/>
        <v>5.875</v>
      </c>
      <c r="G6" s="5">
        <f t="shared" si="3"/>
        <v>5.9749999999999996</v>
      </c>
      <c r="H6" s="5">
        <f t="shared" si="4"/>
        <v>0.97071129707112969</v>
      </c>
      <c r="J6" s="6">
        <f>H24</f>
        <v>0.93220047731596012</v>
      </c>
      <c r="L6" s="6">
        <f t="shared" si="0"/>
        <v>6.2218376209156858</v>
      </c>
      <c r="N6" s="6">
        <f>$M$27+$M$26*A6</f>
        <v>5.8353036742093867</v>
      </c>
      <c r="P6" s="6">
        <f t="shared" si="1"/>
        <v>5.4396728703815658</v>
      </c>
    </row>
    <row r="7" spans="1:16" x14ac:dyDescent="0.25">
      <c r="A7">
        <v>6</v>
      </c>
      <c r="B7">
        <v>2</v>
      </c>
      <c r="C7">
        <v>2</v>
      </c>
      <c r="D7" s="13">
        <v>5.2</v>
      </c>
      <c r="F7" s="5">
        <f t="shared" si="2"/>
        <v>6.0750000000000002</v>
      </c>
      <c r="G7" s="5">
        <f t="shared" si="3"/>
        <v>6.1875</v>
      </c>
      <c r="H7" s="5">
        <f t="shared" si="4"/>
        <v>0.84040404040404049</v>
      </c>
      <c r="J7" s="6">
        <f>H25</f>
        <v>0.83775920424985417</v>
      </c>
      <c r="L7" s="6">
        <f t="shared" si="0"/>
        <v>6.2070341616314213</v>
      </c>
      <c r="N7" s="6">
        <f>$M$27+$M$26*A7</f>
        <v>5.9824423900695631</v>
      </c>
      <c r="P7" s="6">
        <f t="shared" si="1"/>
        <v>5.0118461761752728</v>
      </c>
    </row>
    <row r="8" spans="1:16" x14ac:dyDescent="0.25">
      <c r="A8">
        <v>7</v>
      </c>
      <c r="B8">
        <v>2</v>
      </c>
      <c r="C8">
        <v>3</v>
      </c>
      <c r="D8" s="13">
        <v>6.8</v>
      </c>
      <c r="F8" s="5">
        <f t="shared" si="2"/>
        <v>6.3000000000000007</v>
      </c>
      <c r="G8" s="5">
        <f t="shared" si="3"/>
        <v>6.3250000000000002</v>
      </c>
      <c r="H8" s="5">
        <f t="shared" si="4"/>
        <v>1.075098814229249</v>
      </c>
      <c r="J8" s="6">
        <f>H26</f>
        <v>1.0933488421606843</v>
      </c>
      <c r="L8" s="6">
        <f t="shared" si="0"/>
        <v>6.2194239731957719</v>
      </c>
      <c r="N8" s="6">
        <f>$M$27+$M$26*A8</f>
        <v>6.1295811059297396</v>
      </c>
      <c r="P8" s="6">
        <f t="shared" si="1"/>
        <v>6.7017704050982871</v>
      </c>
    </row>
    <row r="9" spans="1:16" x14ac:dyDescent="0.25">
      <c r="A9">
        <v>8</v>
      </c>
      <c r="B9">
        <v>2</v>
      </c>
      <c r="C9">
        <v>4</v>
      </c>
      <c r="D9" s="13">
        <v>7.4</v>
      </c>
      <c r="F9" s="5">
        <f t="shared" si="2"/>
        <v>6.35</v>
      </c>
      <c r="G9" s="5">
        <f t="shared" si="3"/>
        <v>6.3999999999999995</v>
      </c>
      <c r="H9" s="5">
        <f t="shared" si="4"/>
        <v>1.1562500000000002</v>
      </c>
      <c r="J9" s="6">
        <f>H27</f>
        <v>1.1433051426610321</v>
      </c>
      <c r="L9" s="6">
        <f t="shared" si="0"/>
        <v>6.4724627956947423</v>
      </c>
      <c r="N9" s="6">
        <f>$M$27+$M$26*A9</f>
        <v>6.2767198217899161</v>
      </c>
      <c r="P9" s="6">
        <f t="shared" si="1"/>
        <v>7.176206051294848</v>
      </c>
    </row>
    <row r="10" spans="1:16" x14ac:dyDescent="0.25">
      <c r="A10">
        <v>9</v>
      </c>
      <c r="B10">
        <v>3</v>
      </c>
      <c r="C10">
        <v>1</v>
      </c>
      <c r="D10" s="13">
        <v>6</v>
      </c>
      <c r="F10" s="5">
        <f t="shared" si="2"/>
        <v>6.4499999999999993</v>
      </c>
      <c r="G10" s="5">
        <f t="shared" si="3"/>
        <v>6.5374999999999996</v>
      </c>
      <c r="H10" s="5">
        <f t="shared" si="4"/>
        <v>0.91778202676864251</v>
      </c>
      <c r="J10" s="6">
        <f>H24</f>
        <v>0.93220047731596012</v>
      </c>
      <c r="L10" s="6">
        <f t="shared" si="0"/>
        <v>6.4363837457748474</v>
      </c>
      <c r="N10" s="6">
        <f>$M$27+$M$26*A10</f>
        <v>6.4238585376500925</v>
      </c>
      <c r="P10" s="6">
        <f t="shared" si="1"/>
        <v>5.9883239950076215</v>
      </c>
    </row>
    <row r="11" spans="1:16" x14ac:dyDescent="0.25">
      <c r="A11">
        <v>10</v>
      </c>
      <c r="B11">
        <v>3</v>
      </c>
      <c r="C11">
        <v>2</v>
      </c>
      <c r="D11" s="13">
        <v>5.6</v>
      </c>
      <c r="F11" s="5">
        <f t="shared" si="2"/>
        <v>6.625</v>
      </c>
      <c r="G11" s="5">
        <f t="shared" si="3"/>
        <v>6.6750000000000007</v>
      </c>
      <c r="H11" s="5">
        <f t="shared" si="4"/>
        <v>0.83895131086142305</v>
      </c>
      <c r="J11" s="6">
        <f>H25</f>
        <v>0.83775920424985417</v>
      </c>
      <c r="L11" s="6">
        <f t="shared" si="0"/>
        <v>6.6844983279107604</v>
      </c>
      <c r="N11" s="6">
        <f>$M$27+$M$26*A11</f>
        <v>6.570997253510269</v>
      </c>
      <c r="P11" s="6">
        <f t="shared" si="1"/>
        <v>5.5049134302287399</v>
      </c>
    </row>
    <row r="12" spans="1:16" x14ac:dyDescent="0.25">
      <c r="A12">
        <v>11</v>
      </c>
      <c r="B12">
        <v>3</v>
      </c>
      <c r="C12">
        <v>3</v>
      </c>
      <c r="D12" s="13">
        <v>7.5</v>
      </c>
      <c r="F12" s="5">
        <f t="shared" si="2"/>
        <v>6.7250000000000005</v>
      </c>
      <c r="G12" s="5">
        <f t="shared" si="3"/>
        <v>6.7625000000000002</v>
      </c>
      <c r="H12" s="5">
        <f t="shared" si="4"/>
        <v>1.1090573012939002</v>
      </c>
      <c r="J12" s="6">
        <f>H26</f>
        <v>1.0933488421606843</v>
      </c>
      <c r="L12" s="6">
        <f t="shared" si="0"/>
        <v>6.8596587939659246</v>
      </c>
      <c r="N12" s="6">
        <f>$M$27+$M$26*A12</f>
        <v>6.7181359693704454</v>
      </c>
      <c r="P12" s="6">
        <f t="shared" si="1"/>
        <v>7.3452661835892226</v>
      </c>
    </row>
    <row r="13" spans="1:16" x14ac:dyDescent="0.25">
      <c r="A13">
        <v>12</v>
      </c>
      <c r="B13">
        <v>3</v>
      </c>
      <c r="C13">
        <v>4</v>
      </c>
      <c r="D13" s="13">
        <v>7.8</v>
      </c>
      <c r="F13" s="5">
        <f t="shared" si="2"/>
        <v>6.8</v>
      </c>
      <c r="G13" s="5">
        <f t="shared" si="3"/>
        <v>6.8375000000000004</v>
      </c>
      <c r="H13" s="5">
        <f t="shared" si="4"/>
        <v>1.1407678244972577</v>
      </c>
      <c r="J13" s="6">
        <f>H27</f>
        <v>1.1433051426610321</v>
      </c>
      <c r="L13" s="6">
        <f t="shared" si="0"/>
        <v>6.8223256495160793</v>
      </c>
      <c r="N13" s="6">
        <f>$M$27+$M$26*A13</f>
        <v>6.8652746852306219</v>
      </c>
      <c r="P13" s="6">
        <f t="shared" si="1"/>
        <v>7.8491038534047686</v>
      </c>
    </row>
    <row r="14" spans="1:16" x14ac:dyDescent="0.25">
      <c r="A14">
        <v>13</v>
      </c>
      <c r="B14">
        <v>4</v>
      </c>
      <c r="C14">
        <v>1</v>
      </c>
      <c r="D14" s="13">
        <v>6.3</v>
      </c>
      <c r="F14" s="5">
        <f t="shared" si="2"/>
        <v>6.875</v>
      </c>
      <c r="G14" s="5">
        <f t="shared" si="3"/>
        <v>6.9375</v>
      </c>
      <c r="H14" s="5">
        <f t="shared" si="4"/>
        <v>0.90810810810810805</v>
      </c>
      <c r="J14" s="6">
        <f>H24</f>
        <v>0.93220047731596012</v>
      </c>
      <c r="L14" s="6">
        <f t="shared" si="0"/>
        <v>6.7582029330635898</v>
      </c>
      <c r="N14" s="6">
        <f>$M$27+$M$26*A14</f>
        <v>7.0124134010907984</v>
      </c>
      <c r="P14" s="6">
        <f t="shared" si="1"/>
        <v>6.5369751196336772</v>
      </c>
    </row>
    <row r="15" spans="1:16" x14ac:dyDescent="0.25">
      <c r="A15">
        <v>14</v>
      </c>
      <c r="B15">
        <v>4</v>
      </c>
      <c r="C15">
        <v>2</v>
      </c>
      <c r="D15" s="13">
        <v>5.9</v>
      </c>
      <c r="F15" s="5">
        <f t="shared" si="2"/>
        <v>7</v>
      </c>
      <c r="G15" s="5">
        <f t="shared" si="3"/>
        <v>7.0750000000000002</v>
      </c>
      <c r="H15" s="5">
        <f t="shared" si="4"/>
        <v>0.83392226148409898</v>
      </c>
      <c r="J15" s="6">
        <f>H25</f>
        <v>0.83775920424985417</v>
      </c>
      <c r="L15" s="6">
        <f t="shared" si="0"/>
        <v>7.0425964526202662</v>
      </c>
      <c r="N15" s="6">
        <f>$M$27+$M$26*A15</f>
        <v>7.1595521169509748</v>
      </c>
      <c r="P15" s="6">
        <f t="shared" si="1"/>
        <v>5.9979806842822079</v>
      </c>
    </row>
    <row r="16" spans="1:16" x14ac:dyDescent="0.25">
      <c r="A16">
        <v>15</v>
      </c>
      <c r="B16">
        <v>4</v>
      </c>
      <c r="C16">
        <v>3</v>
      </c>
      <c r="D16" s="13">
        <v>8</v>
      </c>
      <c r="F16" s="5">
        <f t="shared" si="2"/>
        <v>7.15</v>
      </c>
      <c r="G16" s="5"/>
      <c r="J16" s="6">
        <f>H26</f>
        <v>1.0933488421606843</v>
      </c>
      <c r="L16" s="6">
        <f t="shared" si="0"/>
        <v>7.3169693802303195</v>
      </c>
      <c r="N16" s="6">
        <f>$M$27+$M$26*A16</f>
        <v>7.3066908328111513</v>
      </c>
      <c r="P16" s="6">
        <f t="shared" si="1"/>
        <v>7.988761962080158</v>
      </c>
    </row>
    <row r="17" spans="1:16" x14ac:dyDescent="0.25">
      <c r="A17">
        <v>16</v>
      </c>
      <c r="B17">
        <v>4</v>
      </c>
      <c r="C17">
        <v>4</v>
      </c>
      <c r="D17" s="13">
        <v>8.4</v>
      </c>
      <c r="J17" s="6">
        <f>H27</f>
        <v>1.1433051426610321</v>
      </c>
      <c r="L17" s="6">
        <f t="shared" si="0"/>
        <v>7.3471199302480859</v>
      </c>
      <c r="N17" s="6">
        <f>$M$27+$M$26*A17</f>
        <v>7.4538295486713277</v>
      </c>
      <c r="P17" s="6">
        <f t="shared" si="1"/>
        <v>8.5220016555146891</v>
      </c>
    </row>
    <row r="18" spans="1:16" x14ac:dyDescent="0.25">
      <c r="A18" s="2">
        <v>17</v>
      </c>
      <c r="B18">
        <v>5</v>
      </c>
      <c r="C18">
        <v>1</v>
      </c>
      <c r="J18" s="6">
        <f>H24</f>
        <v>0.93220047731596012</v>
      </c>
      <c r="N18" s="7">
        <f>$M$27+$M$26*A18</f>
        <v>7.6009682645315042</v>
      </c>
      <c r="P18" s="7">
        <f t="shared" si="1"/>
        <v>7.0856262442597329</v>
      </c>
    </row>
    <row r="19" spans="1:16" x14ac:dyDescent="0.25">
      <c r="A19" s="2">
        <v>18</v>
      </c>
      <c r="B19">
        <v>5</v>
      </c>
      <c r="C19">
        <v>2</v>
      </c>
      <c r="J19" s="6">
        <f>H25</f>
        <v>0.83775920424985417</v>
      </c>
      <c r="N19" s="7">
        <f>$M$27+$M$26*A19</f>
        <v>7.7481069803916807</v>
      </c>
      <c r="P19" s="7">
        <f t="shared" si="1"/>
        <v>6.4910479383356749</v>
      </c>
    </row>
    <row r="20" spans="1:16" x14ac:dyDescent="0.25">
      <c r="A20" s="2">
        <v>19</v>
      </c>
      <c r="B20">
        <v>5</v>
      </c>
      <c r="C20">
        <v>3</v>
      </c>
      <c r="J20" s="6">
        <f>H26</f>
        <v>1.0933488421606843</v>
      </c>
      <c r="N20" s="7">
        <f>$M$27+$M$26*A20</f>
        <v>7.895245696251858</v>
      </c>
      <c r="P20" s="7">
        <f t="shared" ref="P20:P21" si="5">N20*J20</f>
        <v>8.6322577405710952</v>
      </c>
    </row>
    <row r="21" spans="1:16" x14ac:dyDescent="0.25">
      <c r="A21" s="2">
        <v>20</v>
      </c>
      <c r="B21">
        <v>5</v>
      </c>
      <c r="C21">
        <v>4</v>
      </c>
      <c r="J21" s="6">
        <f>H27</f>
        <v>1.1433051426610321</v>
      </c>
      <c r="N21" s="7">
        <f>$M$27+$M$26*A21</f>
        <v>8.0423844121120354</v>
      </c>
      <c r="P21" s="7">
        <f t="shared" si="5"/>
        <v>9.1948994576246115</v>
      </c>
    </row>
    <row r="24" spans="1:16" x14ac:dyDescent="0.25">
      <c r="F24" t="s">
        <v>22</v>
      </c>
      <c r="G24">
        <v>1</v>
      </c>
      <c r="H24" s="6">
        <f>AVERAGEIF($C$4:$C$15,G24,$H$4:$H$15)</f>
        <v>0.93220047731596012</v>
      </c>
    </row>
    <row r="25" spans="1:16" x14ac:dyDescent="0.25">
      <c r="F25" t="s">
        <v>22</v>
      </c>
      <c r="G25">
        <v>2</v>
      </c>
      <c r="H25" s="6">
        <f t="shared" ref="H25:H27" si="6">AVERAGEIF($C$4:$C$15,G25,$H$4:$H$15)</f>
        <v>0.83775920424985417</v>
      </c>
    </row>
    <row r="26" spans="1:16" x14ac:dyDescent="0.25">
      <c r="F26" t="s">
        <v>22</v>
      </c>
      <c r="G26">
        <v>3</v>
      </c>
      <c r="H26" s="6">
        <f t="shared" si="6"/>
        <v>1.0933488421606843</v>
      </c>
      <c r="L26" s="1" t="s">
        <v>14</v>
      </c>
      <c r="M26" s="5">
        <f>SLOPE(L2:L17,A2:A17)</f>
        <v>0.14713871586017654</v>
      </c>
    </row>
    <row r="27" spans="1:16" x14ac:dyDescent="0.25">
      <c r="F27" t="s">
        <v>22</v>
      </c>
      <c r="G27">
        <v>4</v>
      </c>
      <c r="H27" s="6">
        <f t="shared" si="6"/>
        <v>1.1433051426610321</v>
      </c>
      <c r="L27" s="1" t="s">
        <v>17</v>
      </c>
      <c r="M27" s="5">
        <f>INTERCEPT(L2:L17,A2:A17)</f>
        <v>5.0996100949085035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workbookViewId="0">
      <selection activeCell="C15" sqref="C15"/>
    </sheetView>
  </sheetViews>
  <sheetFormatPr defaultRowHeight="15" x14ac:dyDescent="0.25"/>
  <cols>
    <col min="5" max="5" width="5" customWidth="1"/>
  </cols>
  <sheetData>
    <row r="1" spans="2:6" x14ac:dyDescent="0.25">
      <c r="B1" s="11" t="s">
        <v>27</v>
      </c>
      <c r="C1" s="11" t="s">
        <v>1</v>
      </c>
      <c r="D1" s="11" t="s">
        <v>28</v>
      </c>
      <c r="E1" s="14"/>
      <c r="F1" s="15" t="s">
        <v>2</v>
      </c>
    </row>
    <row r="2" spans="2:6" x14ac:dyDescent="0.25">
      <c r="B2">
        <v>1</v>
      </c>
      <c r="C2">
        <v>58</v>
      </c>
      <c r="D2">
        <v>2</v>
      </c>
      <c r="F2">
        <f>$E$18+$E$17*D2</f>
        <v>70</v>
      </c>
    </row>
    <row r="3" spans="2:6" x14ac:dyDescent="0.25">
      <c r="B3">
        <v>2</v>
      </c>
      <c r="C3">
        <v>105</v>
      </c>
      <c r="D3">
        <v>6</v>
      </c>
      <c r="F3">
        <f t="shared" ref="F3:F12" si="0">$E$18+$E$17*D3</f>
        <v>90</v>
      </c>
    </row>
    <row r="4" spans="2:6" x14ac:dyDescent="0.25">
      <c r="B4">
        <v>3</v>
      </c>
      <c r="C4">
        <v>88</v>
      </c>
      <c r="D4">
        <v>8</v>
      </c>
      <c r="F4">
        <f t="shared" si="0"/>
        <v>100</v>
      </c>
    </row>
    <row r="5" spans="2:6" x14ac:dyDescent="0.25">
      <c r="B5">
        <v>4</v>
      </c>
      <c r="C5">
        <v>118</v>
      </c>
      <c r="D5">
        <v>8</v>
      </c>
      <c r="F5">
        <f t="shared" si="0"/>
        <v>100</v>
      </c>
    </row>
    <row r="6" spans="2:6" x14ac:dyDescent="0.25">
      <c r="B6">
        <v>5</v>
      </c>
      <c r="C6">
        <v>117</v>
      </c>
      <c r="D6">
        <v>12</v>
      </c>
      <c r="F6">
        <f t="shared" si="0"/>
        <v>120</v>
      </c>
    </row>
    <row r="7" spans="2:6" x14ac:dyDescent="0.25">
      <c r="B7">
        <v>6</v>
      </c>
      <c r="C7">
        <v>137</v>
      </c>
      <c r="D7">
        <v>16</v>
      </c>
      <c r="F7">
        <f t="shared" si="0"/>
        <v>140</v>
      </c>
    </row>
    <row r="8" spans="2:6" x14ac:dyDescent="0.25">
      <c r="B8">
        <v>7</v>
      </c>
      <c r="C8">
        <v>157</v>
      </c>
      <c r="D8">
        <v>20</v>
      </c>
      <c r="F8">
        <f t="shared" si="0"/>
        <v>160</v>
      </c>
    </row>
    <row r="9" spans="2:6" x14ac:dyDescent="0.25">
      <c r="B9">
        <v>8</v>
      </c>
      <c r="C9">
        <v>169</v>
      </c>
      <c r="D9">
        <v>20</v>
      </c>
      <c r="F9">
        <f t="shared" si="0"/>
        <v>160</v>
      </c>
    </row>
    <row r="10" spans="2:6" x14ac:dyDescent="0.25">
      <c r="B10">
        <v>9</v>
      </c>
      <c r="C10">
        <v>149</v>
      </c>
      <c r="D10">
        <v>22</v>
      </c>
      <c r="F10">
        <f t="shared" si="0"/>
        <v>170</v>
      </c>
    </row>
    <row r="11" spans="2:6" x14ac:dyDescent="0.25">
      <c r="B11">
        <v>10</v>
      </c>
      <c r="C11">
        <v>202</v>
      </c>
      <c r="D11" s="3">
        <v>26</v>
      </c>
      <c r="F11" s="3">
        <f t="shared" si="0"/>
        <v>190</v>
      </c>
    </row>
    <row r="12" spans="2:6" x14ac:dyDescent="0.25">
      <c r="D12" s="2">
        <v>16</v>
      </c>
      <c r="E12" s="2"/>
      <c r="F12" s="2">
        <f t="shared" si="0"/>
        <v>140</v>
      </c>
    </row>
    <row r="17" spans="4:5" x14ac:dyDescent="0.25">
      <c r="D17" s="1" t="s">
        <v>14</v>
      </c>
      <c r="E17">
        <f>SLOPE(C2:C11,D2:D11)</f>
        <v>5</v>
      </c>
    </row>
    <row r="18" spans="4:5" x14ac:dyDescent="0.25">
      <c r="D18" s="1" t="s">
        <v>17</v>
      </c>
      <c r="E18">
        <f>INTERCEPT(C2:C11,D2:D11)</f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</vt:lpstr>
      <vt:lpstr>WMA</vt:lpstr>
      <vt:lpstr>Smoothing</vt:lpstr>
      <vt:lpstr>Trend</vt:lpstr>
      <vt:lpstr>Multi</vt:lpstr>
      <vt:lpstr>Reg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2011-05-12T19:40:29Z</dcterms:created>
  <dcterms:modified xsi:type="dcterms:W3CDTF">2011-05-12T21:03:04Z</dcterms:modified>
</cp:coreProperties>
</file>