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ichael\Documents\Personal\Class\Lectures\Managerial\"/>
    </mc:Choice>
  </mc:AlternateContent>
  <xr:revisionPtr revIDLastSave="0" documentId="13_ncr:1_{227F1FEB-50B3-4CB3-99E1-A2E102D41C7F}" xr6:coauthVersionLast="45" xr6:coauthVersionMax="45" xr10:uidLastSave="{00000000-0000-0000-0000-000000000000}"/>
  <bookViews>
    <workbookView xWindow="5205" yWindow="0" windowWidth="18870" windowHeight="12360" xr2:uid="{00000000-000D-0000-FFFF-FFFF00000000}"/>
  </bookViews>
  <sheets>
    <sheet name="Demand" sheetId="5" r:id="rId1"/>
    <sheet name="Ed" sheetId="6" r:id="rId2"/>
  </sheets>
  <calcPr calcId="181029"/>
</workbook>
</file>

<file path=xl/calcChain.xml><?xml version="1.0" encoding="utf-8"?>
<calcChain xmlns="http://schemas.openxmlformats.org/spreadsheetml/2006/main">
  <c r="E2" i="5" l="1"/>
  <c r="E25" i="5" s="1"/>
  <c r="E18" i="5"/>
  <c r="E16" i="5"/>
  <c r="E12" i="5"/>
  <c r="E23" i="5" l="1"/>
  <c r="E3" i="5"/>
  <c r="E22" i="5"/>
  <c r="E24" i="5"/>
  <c r="E21" i="5"/>
  <c r="J23" i="6"/>
  <c r="I13" i="6"/>
  <c r="N13" i="6" s="1"/>
  <c r="I14" i="6"/>
  <c r="N14" i="6" s="1"/>
  <c r="I15" i="6"/>
  <c r="N15" i="6" s="1"/>
  <c r="I16" i="6"/>
  <c r="N16" i="6" s="1"/>
  <c r="I17" i="6"/>
  <c r="N17" i="6" s="1"/>
  <c r="I18" i="6"/>
  <c r="N18" i="6" s="1"/>
  <c r="I19" i="6"/>
  <c r="N19" i="6" s="1"/>
  <c r="I20" i="6"/>
  <c r="N20" i="6" s="1"/>
  <c r="I21" i="6"/>
  <c r="N21" i="6" s="1"/>
  <c r="I22" i="6"/>
  <c r="J22" i="6" s="1"/>
  <c r="I12" i="6"/>
  <c r="N12" i="6" s="1"/>
  <c r="I3" i="6"/>
  <c r="N3" i="6" s="1"/>
  <c r="I4" i="6"/>
  <c r="N4" i="6" s="1"/>
  <c r="I5" i="6"/>
  <c r="N5" i="6" s="1"/>
  <c r="I6" i="6"/>
  <c r="N6" i="6" s="1"/>
  <c r="I7" i="6"/>
  <c r="N7" i="6" s="1"/>
  <c r="I8" i="6"/>
  <c r="N8" i="6" s="1"/>
  <c r="I9" i="6"/>
  <c r="N9" i="6" s="1"/>
  <c r="I10" i="6"/>
  <c r="N10" i="6" s="1"/>
  <c r="I11" i="6"/>
  <c r="N11" i="6" s="1"/>
  <c r="I2" i="6"/>
  <c r="J2" i="6" s="1"/>
  <c r="J63" i="5"/>
  <c r="K63" i="5"/>
  <c r="L63" i="5"/>
  <c r="J64" i="5"/>
  <c r="K64" i="5"/>
  <c r="L64" i="5"/>
  <c r="J65" i="5"/>
  <c r="K65" i="5"/>
  <c r="L65" i="5"/>
  <c r="J66" i="5"/>
  <c r="K66" i="5"/>
  <c r="L66" i="5"/>
  <c r="J67" i="5"/>
  <c r="K67" i="5"/>
  <c r="L67" i="5"/>
  <c r="J68" i="5"/>
  <c r="K68" i="5"/>
  <c r="L68" i="5"/>
  <c r="J69" i="5"/>
  <c r="K69" i="5"/>
  <c r="L69" i="5"/>
  <c r="J70" i="5"/>
  <c r="K70" i="5"/>
  <c r="L70" i="5"/>
  <c r="J71" i="5"/>
  <c r="K71" i="5"/>
  <c r="L71" i="5"/>
  <c r="J72" i="5"/>
  <c r="K72" i="5"/>
  <c r="L72" i="5"/>
  <c r="J73" i="5"/>
  <c r="K73" i="5"/>
  <c r="L73" i="5"/>
  <c r="J74" i="5"/>
  <c r="K74" i="5"/>
  <c r="L74" i="5"/>
  <c r="J75" i="5"/>
  <c r="K75" i="5"/>
  <c r="L75" i="5"/>
  <c r="J76" i="5"/>
  <c r="K76" i="5"/>
  <c r="L76" i="5"/>
  <c r="J77" i="5"/>
  <c r="K77" i="5"/>
  <c r="L77" i="5"/>
  <c r="J78" i="5"/>
  <c r="K78" i="5"/>
  <c r="L78" i="5"/>
  <c r="J79" i="5"/>
  <c r="K79" i="5"/>
  <c r="L79" i="5"/>
  <c r="J80" i="5"/>
  <c r="K80" i="5"/>
  <c r="L80" i="5"/>
  <c r="J81" i="5"/>
  <c r="K81" i="5"/>
  <c r="L81" i="5"/>
  <c r="J82" i="5"/>
  <c r="K82" i="5"/>
  <c r="L82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37" i="5"/>
  <c r="C12" i="5"/>
  <c r="C18" i="5" s="1"/>
  <c r="G40" i="5" s="1"/>
  <c r="J21" i="6"/>
  <c r="J17" i="6"/>
  <c r="J13" i="6"/>
  <c r="J12" i="6"/>
  <c r="J11" i="6"/>
  <c r="J3" i="6"/>
  <c r="G63" i="5" l="1"/>
  <c r="G37" i="5"/>
  <c r="G61" i="5"/>
  <c r="H36" i="5"/>
  <c r="K12" i="6"/>
  <c r="G55" i="5"/>
  <c r="H56" i="5"/>
  <c r="H48" i="5"/>
  <c r="H40" i="5"/>
  <c r="G69" i="5"/>
  <c r="G53" i="5"/>
  <c r="J19" i="6"/>
  <c r="K20" i="6" s="1"/>
  <c r="J4" i="6"/>
  <c r="K5" i="6" s="1"/>
  <c r="J5" i="6"/>
  <c r="J20" i="6"/>
  <c r="J6" i="6"/>
  <c r="K6" i="6" s="1"/>
  <c r="J7" i="6"/>
  <c r="K23" i="6"/>
  <c r="H65" i="5"/>
  <c r="N65" i="5" s="1"/>
  <c r="H47" i="5"/>
  <c r="H73" i="5"/>
  <c r="H55" i="5"/>
  <c r="H81" i="5"/>
  <c r="N81" i="5" s="1"/>
  <c r="H37" i="5"/>
  <c r="H39" i="5"/>
  <c r="H44" i="5"/>
  <c r="G79" i="5"/>
  <c r="G47" i="5"/>
  <c r="G77" i="5"/>
  <c r="G45" i="5"/>
  <c r="G71" i="5"/>
  <c r="G39" i="5"/>
  <c r="H78" i="5"/>
  <c r="H70" i="5"/>
  <c r="G78" i="5"/>
  <c r="G70" i="5"/>
  <c r="G62" i="5"/>
  <c r="G54" i="5"/>
  <c r="G46" i="5"/>
  <c r="G38" i="5"/>
  <c r="H54" i="5"/>
  <c r="H67" i="5"/>
  <c r="N67" i="5" s="1"/>
  <c r="H61" i="5"/>
  <c r="H53" i="5"/>
  <c r="H45" i="5"/>
  <c r="H80" i="5"/>
  <c r="H72" i="5"/>
  <c r="H64" i="5"/>
  <c r="N64" i="5" s="1"/>
  <c r="G76" i="5"/>
  <c r="G68" i="5"/>
  <c r="G60" i="5"/>
  <c r="G52" i="5"/>
  <c r="G44" i="5"/>
  <c r="H62" i="5"/>
  <c r="H38" i="5"/>
  <c r="J15" i="6"/>
  <c r="K15" i="6" s="1"/>
  <c r="H46" i="5"/>
  <c r="H75" i="5"/>
  <c r="N75" i="5" s="1"/>
  <c r="J14" i="6"/>
  <c r="K14" i="6" s="1"/>
  <c r="H60" i="5"/>
  <c r="H52" i="5"/>
  <c r="H77" i="5"/>
  <c r="N77" i="5" s="1"/>
  <c r="G67" i="5"/>
  <c r="N22" i="6"/>
  <c r="J8" i="6"/>
  <c r="K8" i="6" s="1"/>
  <c r="H59" i="5"/>
  <c r="H43" i="5"/>
  <c r="H50" i="5"/>
  <c r="H69" i="5"/>
  <c r="N69" i="5" s="1"/>
  <c r="G36" i="5"/>
  <c r="G75" i="5"/>
  <c r="G59" i="5"/>
  <c r="G51" i="5"/>
  <c r="G43" i="5"/>
  <c r="J16" i="6"/>
  <c r="K17" i="6" s="1"/>
  <c r="H51" i="5"/>
  <c r="H82" i="5"/>
  <c r="H74" i="5"/>
  <c r="H66" i="5"/>
  <c r="G82" i="5"/>
  <c r="G74" i="5"/>
  <c r="G66" i="5"/>
  <c r="G58" i="5"/>
  <c r="G50" i="5"/>
  <c r="G42" i="5"/>
  <c r="J9" i="6"/>
  <c r="H58" i="5"/>
  <c r="H42" i="5"/>
  <c r="H79" i="5"/>
  <c r="N79" i="5" s="1"/>
  <c r="H71" i="5"/>
  <c r="N71" i="5" s="1"/>
  <c r="H63" i="5"/>
  <c r="G81" i="5"/>
  <c r="G73" i="5"/>
  <c r="G65" i="5"/>
  <c r="G57" i="5"/>
  <c r="G49" i="5"/>
  <c r="G41" i="5"/>
  <c r="J10" i="6"/>
  <c r="K10" i="6" s="1"/>
  <c r="J18" i="6"/>
  <c r="K18" i="6" s="1"/>
  <c r="H57" i="5"/>
  <c r="H49" i="5"/>
  <c r="H41" i="5"/>
  <c r="H76" i="5"/>
  <c r="H68" i="5"/>
  <c r="M3" i="6"/>
  <c r="G80" i="5"/>
  <c r="G72" i="5"/>
  <c r="G64" i="5"/>
  <c r="G56" i="5"/>
  <c r="G48" i="5"/>
  <c r="M22" i="6"/>
  <c r="M21" i="6"/>
  <c r="M19" i="6"/>
  <c r="M17" i="6"/>
  <c r="M15" i="6"/>
  <c r="M13" i="6"/>
  <c r="M11" i="6"/>
  <c r="M9" i="6"/>
  <c r="M7" i="6"/>
  <c r="M5" i="6"/>
  <c r="K9" i="6"/>
  <c r="K11" i="6"/>
  <c r="K13" i="6"/>
  <c r="K21" i="6"/>
  <c r="M20" i="6"/>
  <c r="M18" i="6"/>
  <c r="M16" i="6"/>
  <c r="M14" i="6"/>
  <c r="M12" i="6"/>
  <c r="M10" i="6"/>
  <c r="M8" i="6"/>
  <c r="M6" i="6"/>
  <c r="M4" i="6"/>
  <c r="K3" i="6"/>
  <c r="K22" i="6"/>
  <c r="N73" i="5"/>
  <c r="C2" i="5"/>
  <c r="C22" i="5" l="1"/>
  <c r="C25" i="5"/>
  <c r="C21" i="5"/>
  <c r="C23" i="5"/>
  <c r="C24" i="5"/>
  <c r="K7" i="6"/>
  <c r="K4" i="6"/>
  <c r="K19" i="6"/>
  <c r="K16" i="6"/>
  <c r="M74" i="5"/>
  <c r="M66" i="5"/>
  <c r="M70" i="5"/>
  <c r="M78" i="5"/>
  <c r="C3" i="5"/>
  <c r="M61" i="5"/>
  <c r="N61" i="5"/>
  <c r="M57" i="5"/>
  <c r="N57" i="5"/>
  <c r="M53" i="5"/>
  <c r="N53" i="5"/>
  <c r="M49" i="5"/>
  <c r="N49" i="5"/>
  <c r="M45" i="5"/>
  <c r="N45" i="5"/>
  <c r="M41" i="5"/>
  <c r="N41" i="5"/>
  <c r="M37" i="5"/>
  <c r="N37" i="5"/>
  <c r="M65" i="5"/>
  <c r="N66" i="5"/>
  <c r="M69" i="5"/>
  <c r="N70" i="5"/>
  <c r="M73" i="5"/>
  <c r="N74" i="5"/>
  <c r="M77" i="5"/>
  <c r="N78" i="5"/>
  <c r="N60" i="5"/>
  <c r="M60" i="5"/>
  <c r="N56" i="5"/>
  <c r="M56" i="5"/>
  <c r="N52" i="5"/>
  <c r="M52" i="5"/>
  <c r="N48" i="5"/>
  <c r="M48" i="5"/>
  <c r="N44" i="5"/>
  <c r="M44" i="5"/>
  <c r="N40" i="5"/>
  <c r="M40" i="5"/>
  <c r="N63" i="5"/>
  <c r="M63" i="5"/>
  <c r="N36" i="5"/>
  <c r="M36" i="5"/>
  <c r="N59" i="5"/>
  <c r="M59" i="5"/>
  <c r="N55" i="5"/>
  <c r="M55" i="5"/>
  <c r="N51" i="5"/>
  <c r="M51" i="5"/>
  <c r="N47" i="5"/>
  <c r="M47" i="5"/>
  <c r="N43" i="5"/>
  <c r="M43" i="5"/>
  <c r="N39" i="5"/>
  <c r="M39" i="5"/>
  <c r="M67" i="5"/>
  <c r="N68" i="5"/>
  <c r="M71" i="5"/>
  <c r="N72" i="5"/>
  <c r="M75" i="5"/>
  <c r="N76" i="5"/>
  <c r="M79" i="5"/>
  <c r="N80" i="5"/>
  <c r="N62" i="5"/>
  <c r="M62" i="5"/>
  <c r="N58" i="5"/>
  <c r="M58" i="5"/>
  <c r="N54" i="5"/>
  <c r="M54" i="5"/>
  <c r="N50" i="5"/>
  <c r="M50" i="5"/>
  <c r="N46" i="5"/>
  <c r="M46" i="5"/>
  <c r="N42" i="5"/>
  <c r="M42" i="5"/>
  <c r="N38" i="5"/>
  <c r="M38" i="5"/>
  <c r="M81" i="5"/>
  <c r="M68" i="5"/>
  <c r="M72" i="5"/>
  <c r="M76" i="5"/>
  <c r="M80" i="5"/>
  <c r="M64" i="5"/>
</calcChain>
</file>

<file path=xl/sharedStrings.xml><?xml version="1.0" encoding="utf-8"?>
<sst xmlns="http://schemas.openxmlformats.org/spreadsheetml/2006/main" count="42" uniqueCount="36">
  <si>
    <t>Qd</t>
  </si>
  <si>
    <t>Price of Beef</t>
  </si>
  <si>
    <t>Price of Chicken</t>
  </si>
  <si>
    <t>Price of Pork</t>
  </si>
  <si>
    <t>Income</t>
  </si>
  <si>
    <t>Taste for Beef</t>
  </si>
  <si>
    <t>Beef Expectations</t>
  </si>
  <si>
    <t>(000)</t>
  </si>
  <si>
    <t>Good Ads or Articles</t>
  </si>
  <si>
    <t>Bad Ads or Articles</t>
  </si>
  <si>
    <t>Awareness (Weekly Industry Ad spend) (000,000)</t>
  </si>
  <si>
    <t>Consumers of Beef</t>
  </si>
  <si>
    <t>(000,000)</t>
  </si>
  <si>
    <t>Ed</t>
  </si>
  <si>
    <t>Em</t>
  </si>
  <si>
    <t>Exc</t>
  </si>
  <si>
    <t>Exp</t>
  </si>
  <si>
    <t>Exv</t>
  </si>
  <si>
    <t>Qd0</t>
  </si>
  <si>
    <t>Qd1</t>
  </si>
  <si>
    <t>Price of Vegtables</t>
  </si>
  <si>
    <t>PriceVeg</t>
  </si>
  <si>
    <t>P</t>
  </si>
  <si>
    <t>b=</t>
  </si>
  <si>
    <t>TR</t>
  </si>
  <si>
    <t>MR</t>
  </si>
  <si>
    <t>Qd of Beef</t>
  </si>
  <si>
    <t>Annual Per Capita</t>
  </si>
  <si>
    <t>Total Beef Consumption (000,000)</t>
  </si>
  <si>
    <t>Demand Intercept</t>
  </si>
  <si>
    <t>(000) per week annual average</t>
  </si>
  <si>
    <t>Blue numbers may be changed</t>
  </si>
  <si>
    <t>Price Chicken</t>
  </si>
  <si>
    <t>Price Beef</t>
  </si>
  <si>
    <t>a=</t>
  </si>
  <si>
    <t>Intercept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</si>
</sst>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.000"/>
  </numFmts>
  <fonts count="2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3" borderId="1" applyNumberFormat="0" applyAlignment="0" applyProtection="0"/>
    <xf numFmtId="0" fontId="14" fillId="0" borderId="6" applyNumberFormat="0" applyFill="0" applyAlignment="0" applyProtection="0"/>
    <xf numFmtId="0" fontId="15" fillId="34" borderId="0" applyNumberFormat="0" applyBorder="0" applyAlignment="0" applyProtection="0"/>
    <xf numFmtId="0" fontId="2" fillId="35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/>
    <xf numFmtId="165" fontId="0" fillId="0" borderId="0" xfId="0" applyNumberFormat="1"/>
    <xf numFmtId="2" fontId="0" fillId="0" borderId="0" xfId="0" applyNumberFormat="1"/>
    <xf numFmtId="4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165" fontId="19" fillId="0" borderId="0" xfId="0" applyNumberFormat="1" applyFont="1"/>
    <xf numFmtId="0" fontId="19" fillId="0" borderId="0" xfId="0" applyFont="1"/>
    <xf numFmtId="164" fontId="19" fillId="0" borderId="0" xfId="0" applyNumberFormat="1" applyFont="1"/>
    <xf numFmtId="0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right"/>
    </xf>
    <xf numFmtId="0" fontId="0" fillId="36" borderId="0" xfId="0" applyFill="1"/>
    <xf numFmtId="165" fontId="0" fillId="36" borderId="0" xfId="0" applyNumberFormat="1" applyFill="1"/>
    <xf numFmtId="2" fontId="0" fillId="36" borderId="0" xfId="0" applyNumberFormat="1" applyFill="1"/>
    <xf numFmtId="164" fontId="0" fillId="36" borderId="0" xfId="0" applyNumberFormat="1" applyFill="1"/>
    <xf numFmtId="0" fontId="2" fillId="0" borderId="0" xfId="0" applyFont="1"/>
  </cellXfs>
  <cellStyles count="44">
    <cellStyle name="Accent1" xfId="1" builtinId="29" customBuiltin="1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builtinId="33" customBuiltin="1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builtinId="37" customBuiltin="1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builtinId="41" customBuiltin="1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builtinId="45" customBuiltin="1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builtinId="49" customBuiltin="1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Bad" xfId="25" builtinId="27" customBuiltin="1"/>
    <cellStyle name="Calculation" xfId="26" builtinId="22" customBuiltin="1"/>
    <cellStyle name="Check Cell" xfId="27" builtinId="23" customBuiltin="1"/>
    <cellStyle name="Emphasis 1" xfId="28" xr:uid="{00000000-0005-0000-0000-00001B000000}"/>
    <cellStyle name="Emphasis 2" xfId="29" xr:uid="{00000000-0005-0000-0000-00001C000000}"/>
    <cellStyle name="Emphasis 3" xfId="30" xr:uid="{00000000-0005-0000-0000-00001D000000}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heet Title" xfId="41" xr:uid="{00000000-0005-0000-0000-000029000000}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00000000000001"/>
          <c:y val="0.11397058823529412"/>
          <c:w val="0.77600000000000013"/>
          <c:h val="0.5514705882352941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Demand!$G$36:$G$62</c:f>
              <c:numCache>
                <c:formatCode>#,##0.00</c:formatCode>
                <c:ptCount val="27"/>
                <c:pt idx="0">
                  <c:v>64.460000000000008</c:v>
                </c:pt>
                <c:pt idx="1">
                  <c:v>63.610000000000007</c:v>
                </c:pt>
                <c:pt idx="2">
                  <c:v>62.760000000000005</c:v>
                </c:pt>
                <c:pt idx="3">
                  <c:v>61.910000000000004</c:v>
                </c:pt>
                <c:pt idx="4">
                  <c:v>61.06</c:v>
                </c:pt>
                <c:pt idx="5">
                  <c:v>60.210000000000008</c:v>
                </c:pt>
                <c:pt idx="6">
                  <c:v>59.360000000000007</c:v>
                </c:pt>
                <c:pt idx="7">
                  <c:v>58.510000000000005</c:v>
                </c:pt>
                <c:pt idx="8">
                  <c:v>57.660000000000004</c:v>
                </c:pt>
                <c:pt idx="9">
                  <c:v>56.81</c:v>
                </c:pt>
                <c:pt idx="10">
                  <c:v>55.960000000000008</c:v>
                </c:pt>
                <c:pt idx="11">
                  <c:v>55.110000000000007</c:v>
                </c:pt>
                <c:pt idx="12">
                  <c:v>54.260000000000005</c:v>
                </c:pt>
                <c:pt idx="13">
                  <c:v>53.410000000000011</c:v>
                </c:pt>
                <c:pt idx="14">
                  <c:v>52.56</c:v>
                </c:pt>
                <c:pt idx="15">
                  <c:v>51.710000000000008</c:v>
                </c:pt>
                <c:pt idx="16">
                  <c:v>50.860000000000007</c:v>
                </c:pt>
                <c:pt idx="17">
                  <c:v>50.010000000000005</c:v>
                </c:pt>
                <c:pt idx="18">
                  <c:v>49.160000000000011</c:v>
                </c:pt>
                <c:pt idx="19">
                  <c:v>48.31</c:v>
                </c:pt>
                <c:pt idx="20">
                  <c:v>47.460000000000008</c:v>
                </c:pt>
                <c:pt idx="21">
                  <c:v>46.610000000000007</c:v>
                </c:pt>
                <c:pt idx="22">
                  <c:v>45.760000000000005</c:v>
                </c:pt>
                <c:pt idx="23">
                  <c:v>44.910000000000011</c:v>
                </c:pt>
                <c:pt idx="24">
                  <c:v>44.06</c:v>
                </c:pt>
                <c:pt idx="25">
                  <c:v>43.210000000000008</c:v>
                </c:pt>
                <c:pt idx="26">
                  <c:v>42.360000000000007</c:v>
                </c:pt>
              </c:numCache>
            </c:numRef>
          </c:xVal>
          <c:yVal>
            <c:numRef>
              <c:f>Demand!$I$36:$I$62</c:f>
              <c:numCache>
                <c:formatCode>"$"#,##0.00</c:formatCode>
                <c:ptCount val="27"/>
                <c:pt idx="0">
                  <c:v>2</c:v>
                </c:pt>
                <c:pt idx="1">
                  <c:v>2.25</c:v>
                </c:pt>
                <c:pt idx="2">
                  <c:v>2.5</c:v>
                </c:pt>
                <c:pt idx="3">
                  <c:v>2.75</c:v>
                </c:pt>
                <c:pt idx="4">
                  <c:v>3</c:v>
                </c:pt>
                <c:pt idx="5">
                  <c:v>3.25</c:v>
                </c:pt>
                <c:pt idx="6">
                  <c:v>3.5</c:v>
                </c:pt>
                <c:pt idx="7">
                  <c:v>3.75</c:v>
                </c:pt>
                <c:pt idx="8">
                  <c:v>4</c:v>
                </c:pt>
                <c:pt idx="9">
                  <c:v>4.25</c:v>
                </c:pt>
                <c:pt idx="10">
                  <c:v>4.5</c:v>
                </c:pt>
                <c:pt idx="11">
                  <c:v>4.75</c:v>
                </c:pt>
                <c:pt idx="12">
                  <c:v>5</c:v>
                </c:pt>
                <c:pt idx="13">
                  <c:v>5.25</c:v>
                </c:pt>
                <c:pt idx="14">
                  <c:v>5.5</c:v>
                </c:pt>
                <c:pt idx="15">
                  <c:v>5.75</c:v>
                </c:pt>
                <c:pt idx="16">
                  <c:v>6</c:v>
                </c:pt>
                <c:pt idx="17">
                  <c:v>6.25</c:v>
                </c:pt>
                <c:pt idx="18">
                  <c:v>6.5</c:v>
                </c:pt>
                <c:pt idx="19">
                  <c:v>6.75</c:v>
                </c:pt>
                <c:pt idx="20">
                  <c:v>7</c:v>
                </c:pt>
                <c:pt idx="21">
                  <c:v>7.25</c:v>
                </c:pt>
                <c:pt idx="22">
                  <c:v>7.5</c:v>
                </c:pt>
                <c:pt idx="23">
                  <c:v>7.75</c:v>
                </c:pt>
                <c:pt idx="24">
                  <c:v>8</c:v>
                </c:pt>
                <c:pt idx="25">
                  <c:v>8.25</c:v>
                </c:pt>
                <c:pt idx="26">
                  <c:v>8.5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05-4337-9BF0-DF60D5A9533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Demand!$H$36:$H$62</c:f>
              <c:numCache>
                <c:formatCode>General</c:formatCode>
                <c:ptCount val="27"/>
                <c:pt idx="0">
                  <c:v>64.460000000000008</c:v>
                </c:pt>
                <c:pt idx="1">
                  <c:v>63.61</c:v>
                </c:pt>
                <c:pt idx="2">
                  <c:v>62.760000000000005</c:v>
                </c:pt>
                <c:pt idx="3">
                  <c:v>61.91</c:v>
                </c:pt>
                <c:pt idx="4">
                  <c:v>61.06</c:v>
                </c:pt>
                <c:pt idx="5">
                  <c:v>60.210000000000008</c:v>
                </c:pt>
                <c:pt idx="6">
                  <c:v>59.36</c:v>
                </c:pt>
                <c:pt idx="7">
                  <c:v>58.510000000000005</c:v>
                </c:pt>
                <c:pt idx="8">
                  <c:v>57.66</c:v>
                </c:pt>
                <c:pt idx="9">
                  <c:v>56.81</c:v>
                </c:pt>
                <c:pt idx="10">
                  <c:v>55.960000000000008</c:v>
                </c:pt>
                <c:pt idx="11">
                  <c:v>55.11</c:v>
                </c:pt>
                <c:pt idx="12">
                  <c:v>54.260000000000005</c:v>
                </c:pt>
                <c:pt idx="13">
                  <c:v>53.410000000000011</c:v>
                </c:pt>
                <c:pt idx="14">
                  <c:v>52.56</c:v>
                </c:pt>
                <c:pt idx="15">
                  <c:v>51.710000000000008</c:v>
                </c:pt>
                <c:pt idx="16">
                  <c:v>50.860000000000014</c:v>
                </c:pt>
                <c:pt idx="17">
                  <c:v>50.010000000000005</c:v>
                </c:pt>
                <c:pt idx="18">
                  <c:v>49.160000000000011</c:v>
                </c:pt>
                <c:pt idx="19">
                  <c:v>48.31</c:v>
                </c:pt>
                <c:pt idx="20">
                  <c:v>47.460000000000008</c:v>
                </c:pt>
                <c:pt idx="21">
                  <c:v>46.610000000000014</c:v>
                </c:pt>
                <c:pt idx="22">
                  <c:v>45.760000000000005</c:v>
                </c:pt>
                <c:pt idx="23">
                  <c:v>44.910000000000011</c:v>
                </c:pt>
                <c:pt idx="24">
                  <c:v>44.06</c:v>
                </c:pt>
                <c:pt idx="25">
                  <c:v>43.210000000000008</c:v>
                </c:pt>
                <c:pt idx="26">
                  <c:v>42.360000000000014</c:v>
                </c:pt>
              </c:numCache>
            </c:numRef>
          </c:xVal>
          <c:yVal>
            <c:numRef>
              <c:f>Demand!$I$36:$I$62</c:f>
              <c:numCache>
                <c:formatCode>"$"#,##0.00</c:formatCode>
                <c:ptCount val="27"/>
                <c:pt idx="0">
                  <c:v>2</c:v>
                </c:pt>
                <c:pt idx="1">
                  <c:v>2.25</c:v>
                </c:pt>
                <c:pt idx="2">
                  <c:v>2.5</c:v>
                </c:pt>
                <c:pt idx="3">
                  <c:v>2.75</c:v>
                </c:pt>
                <c:pt idx="4">
                  <c:v>3</c:v>
                </c:pt>
                <c:pt idx="5">
                  <c:v>3.25</c:v>
                </c:pt>
                <c:pt idx="6">
                  <c:v>3.5</c:v>
                </c:pt>
                <c:pt idx="7">
                  <c:v>3.75</c:v>
                </c:pt>
                <c:pt idx="8">
                  <c:v>4</c:v>
                </c:pt>
                <c:pt idx="9">
                  <c:v>4.25</c:v>
                </c:pt>
                <c:pt idx="10">
                  <c:v>4.5</c:v>
                </c:pt>
                <c:pt idx="11">
                  <c:v>4.75</c:v>
                </c:pt>
                <c:pt idx="12">
                  <c:v>5</c:v>
                </c:pt>
                <c:pt idx="13">
                  <c:v>5.25</c:v>
                </c:pt>
                <c:pt idx="14">
                  <c:v>5.5</c:v>
                </c:pt>
                <c:pt idx="15">
                  <c:v>5.75</c:v>
                </c:pt>
                <c:pt idx="16">
                  <c:v>6</c:v>
                </c:pt>
                <c:pt idx="17">
                  <c:v>6.25</c:v>
                </c:pt>
                <c:pt idx="18">
                  <c:v>6.5</c:v>
                </c:pt>
                <c:pt idx="19">
                  <c:v>6.75</c:v>
                </c:pt>
                <c:pt idx="20">
                  <c:v>7</c:v>
                </c:pt>
                <c:pt idx="21">
                  <c:v>7.25</c:v>
                </c:pt>
                <c:pt idx="22">
                  <c:v>7.5</c:v>
                </c:pt>
                <c:pt idx="23">
                  <c:v>7.75</c:v>
                </c:pt>
                <c:pt idx="24">
                  <c:v>8</c:v>
                </c:pt>
                <c:pt idx="25">
                  <c:v>8.25</c:v>
                </c:pt>
                <c:pt idx="26">
                  <c:v>8.5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505-4337-9BF0-DF60D5A95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776000"/>
        <c:axId val="267777920"/>
      </c:scatterChart>
      <c:valAx>
        <c:axId val="267776000"/>
        <c:scaling>
          <c:orientation val="minMax"/>
          <c:max val="80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Quantity</a:t>
                </a:r>
              </a:p>
            </c:rich>
          </c:tx>
          <c:layout>
            <c:manualLayout>
              <c:xMode val="edge"/>
              <c:yMode val="edge"/>
              <c:x val="0.49425280839895025"/>
              <c:y val="0.793911147136019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777920"/>
        <c:crosses val="autoZero"/>
        <c:crossBetween val="midCat"/>
      </c:valAx>
      <c:valAx>
        <c:axId val="267777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3.0651338582677181E-2"/>
              <c:y val="0.3231851165663116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7760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0" orientation="portrait" horizontalDpi="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Demand!$AI$37:$AI$93</c:f>
              <c:numCache>
                <c:formatCode>General</c:formatCode>
                <c:ptCount val="57"/>
              </c:numCache>
            </c:numRef>
          </c:xVal>
          <c:yVal>
            <c:numRef>
              <c:f>Demand!$AH$37:$AH$93</c:f>
              <c:numCache>
                <c:formatCode>"$"#,##0.00</c:formatCode>
                <c:ptCount val="5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C4-4EE6-8196-1AB98550322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Demand!$AJ$37:$AJ$93</c:f>
              <c:numCache>
                <c:formatCode>General</c:formatCode>
                <c:ptCount val="57"/>
              </c:numCache>
            </c:numRef>
          </c:xVal>
          <c:yVal>
            <c:numRef>
              <c:f>Demand!$AH$37:$AH$93</c:f>
              <c:numCache>
                <c:formatCode>"$"#,##0.00</c:formatCode>
                <c:ptCount val="5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AC4-4EE6-8196-1AB985503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417280"/>
        <c:axId val="268431744"/>
      </c:scatterChart>
      <c:valAx>
        <c:axId val="26841728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Quantity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8431744"/>
        <c:crosses val="autoZero"/>
        <c:crossBetween val="midCat"/>
      </c:valAx>
      <c:valAx>
        <c:axId val="268431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Price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84172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33</xdr:row>
      <xdr:rowOff>123825</xdr:rowOff>
    </xdr:from>
    <xdr:to>
      <xdr:col>21</xdr:col>
      <xdr:colOff>514350</xdr:colOff>
      <xdr:row>49</xdr:row>
      <xdr:rowOff>123825</xdr:rowOff>
    </xdr:to>
    <xdr:graphicFrame macro="">
      <xdr:nvGraphicFramePr>
        <xdr:cNvPr id="2091" name="Chart 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600075</xdr:colOff>
      <xdr:row>110</xdr:row>
      <xdr:rowOff>0</xdr:rowOff>
    </xdr:from>
    <xdr:to>
      <xdr:col>24</xdr:col>
      <xdr:colOff>0</xdr:colOff>
      <xdr:row>110</xdr:row>
      <xdr:rowOff>9525</xdr:rowOff>
    </xdr:to>
    <xdr:graphicFrame macro="">
      <xdr:nvGraphicFramePr>
        <xdr:cNvPr id="2092" name="Chart 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3</xdr:row>
      <xdr:rowOff>114300</xdr:rowOff>
    </xdr:from>
    <xdr:to>
      <xdr:col>13</xdr:col>
      <xdr:colOff>514350</xdr:colOff>
      <xdr:row>5</xdr:row>
      <xdr:rowOff>148240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428875" y="600075"/>
          <a:ext cx="4695825" cy="357790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>
            <a:spcBef>
              <a:spcPct val="50000"/>
            </a:spcBef>
          </a:pPr>
          <a:r>
            <a:rPr lang="en-US" sz="1600"/>
            <a:t>Q</a:t>
          </a:r>
          <a:r>
            <a:rPr lang="en-US" sz="1600" baseline="-25000"/>
            <a:t>d</a:t>
          </a:r>
          <a:r>
            <a:rPr lang="en-US" sz="1600"/>
            <a:t> = a + b</a:t>
          </a:r>
          <a:r>
            <a:rPr lang="en-US" sz="1600" baseline="-25000"/>
            <a:t>1</a:t>
          </a:r>
          <a:r>
            <a:rPr lang="en-US" sz="1600"/>
            <a:t>P</a:t>
          </a:r>
          <a:r>
            <a:rPr lang="en-US" sz="1600" baseline="-25000"/>
            <a:t>b</a:t>
          </a:r>
          <a:r>
            <a:rPr lang="en-US" sz="1600"/>
            <a:t> + b</a:t>
          </a:r>
          <a:r>
            <a:rPr lang="en-US" sz="1600" baseline="-25000"/>
            <a:t>2</a:t>
          </a:r>
          <a:r>
            <a:rPr lang="en-US" sz="1600"/>
            <a:t>P</a:t>
          </a:r>
          <a:r>
            <a:rPr lang="en-US" sz="1600" baseline="-25000"/>
            <a:t>c</a:t>
          </a:r>
          <a:r>
            <a:rPr lang="en-US" sz="1600"/>
            <a:t> + b</a:t>
          </a:r>
          <a:r>
            <a:rPr lang="en-US" sz="1600" baseline="-25000"/>
            <a:t>3</a:t>
          </a:r>
          <a:r>
            <a:rPr lang="en-US" sz="1600"/>
            <a:t>P</a:t>
          </a:r>
          <a:r>
            <a:rPr lang="en-US" sz="1600" baseline="-25000"/>
            <a:t>p</a:t>
          </a:r>
          <a:r>
            <a:rPr lang="en-US" sz="1600"/>
            <a:t> + b</a:t>
          </a:r>
          <a:r>
            <a:rPr lang="en-US" sz="1600" baseline="-25000"/>
            <a:t>4</a:t>
          </a:r>
          <a:r>
            <a:rPr lang="en-US" sz="1600"/>
            <a:t>P</a:t>
          </a:r>
          <a:r>
            <a:rPr lang="en-US" sz="1600" baseline="-25000"/>
            <a:t>v</a:t>
          </a:r>
          <a:r>
            <a:rPr lang="en-US" sz="1600"/>
            <a:t> + b</a:t>
          </a:r>
          <a:r>
            <a:rPr lang="en-US" sz="1600" baseline="-25000"/>
            <a:t>5</a:t>
          </a:r>
          <a:r>
            <a:rPr lang="en-US" sz="1600"/>
            <a:t>M + b</a:t>
          </a:r>
          <a:r>
            <a:rPr lang="en-US" sz="1600" baseline="-25000"/>
            <a:t>6</a:t>
          </a:r>
          <a:r>
            <a:rPr lang="en-US" sz="1600"/>
            <a:t>E</a:t>
          </a:r>
          <a:r>
            <a:rPr lang="en-US" sz="1600" baseline="-25000"/>
            <a:t>b</a:t>
          </a:r>
          <a:r>
            <a:rPr lang="en-US" sz="1600"/>
            <a:t> + b</a:t>
          </a:r>
          <a:r>
            <a:rPr lang="en-US" sz="1600" baseline="-25000"/>
            <a:t>7</a:t>
          </a:r>
          <a:r>
            <a:rPr lang="en-US" sz="1600"/>
            <a:t>T</a:t>
          </a:r>
          <a:r>
            <a:rPr lang="en-US" sz="1600" baseline="-25000"/>
            <a:t>b</a:t>
          </a:r>
        </a:p>
      </xdr:txBody>
    </xdr:sp>
    <xdr:clientData/>
  </xdr:twoCellAnchor>
  <xdr:twoCellAnchor>
    <xdr:from>
      <xdr:col>6</xdr:col>
      <xdr:colOff>76200</xdr:colOff>
      <xdr:row>6</xdr:row>
      <xdr:rowOff>76200</xdr:rowOff>
    </xdr:from>
    <xdr:to>
      <xdr:col>15</xdr:col>
      <xdr:colOff>142875</xdr:colOff>
      <xdr:row>8</xdr:row>
      <xdr:rowOff>110140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419350" y="1047750"/>
          <a:ext cx="5553075" cy="357790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>
            <a:spcBef>
              <a:spcPct val="50000"/>
            </a:spcBef>
          </a:pPr>
          <a:r>
            <a:rPr lang="en-US" sz="1600"/>
            <a:t>Q</a:t>
          </a:r>
          <a:r>
            <a:rPr lang="en-US" sz="1600" baseline="-25000"/>
            <a:t>d</a:t>
          </a:r>
          <a:r>
            <a:rPr lang="en-US" sz="1600"/>
            <a:t> = 41.2 – 3.4P</a:t>
          </a:r>
          <a:r>
            <a:rPr lang="en-US" sz="1600" baseline="-25000"/>
            <a:t>b</a:t>
          </a:r>
          <a:r>
            <a:rPr lang="en-US" sz="1600"/>
            <a:t> + 5.2P</a:t>
          </a:r>
          <a:r>
            <a:rPr lang="en-US" sz="1600" baseline="-25000"/>
            <a:t>c</a:t>
          </a:r>
          <a:r>
            <a:rPr lang="en-US" sz="1600"/>
            <a:t> + 2.8P</a:t>
          </a:r>
          <a:r>
            <a:rPr lang="en-US" sz="1600" baseline="-25000"/>
            <a:t>p</a:t>
          </a:r>
          <a:r>
            <a:rPr lang="en-US" sz="1600"/>
            <a:t> – 5.5P</a:t>
          </a:r>
          <a:r>
            <a:rPr lang="en-US" sz="1600" baseline="-25000"/>
            <a:t>v</a:t>
          </a:r>
          <a:r>
            <a:rPr lang="en-US" sz="1600"/>
            <a:t> + .32M + 1.2E</a:t>
          </a:r>
          <a:r>
            <a:rPr lang="en-US" sz="1600" baseline="-25000"/>
            <a:t>b</a:t>
          </a:r>
          <a:r>
            <a:rPr lang="en-US" sz="1600"/>
            <a:t> + 1.6T</a:t>
          </a:r>
          <a:r>
            <a:rPr lang="en-US" sz="1600" baseline="-25000"/>
            <a:t>b</a:t>
          </a:r>
        </a:p>
      </xdr:txBody>
    </xdr:sp>
    <xdr:clientData/>
  </xdr:twoCellAnchor>
  <xdr:twoCellAnchor>
    <xdr:from>
      <xdr:col>8</xdr:col>
      <xdr:colOff>47626</xdr:colOff>
      <xdr:row>16</xdr:row>
      <xdr:rowOff>85725</xdr:rowOff>
    </xdr:from>
    <xdr:to>
      <xdr:col>11</xdr:col>
      <xdr:colOff>0</xdr:colOff>
      <xdr:row>18</xdr:row>
      <xdr:rowOff>123825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609976" y="2676525"/>
          <a:ext cx="1781174" cy="361950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>
            <a:spcBef>
              <a:spcPct val="50000"/>
            </a:spcBef>
          </a:pPr>
          <a:r>
            <a:rPr lang="en-US" sz="1600"/>
            <a:t>Q</a:t>
          </a:r>
          <a:r>
            <a:rPr lang="en-US" sz="1600" baseline="-25000"/>
            <a:t>d</a:t>
          </a:r>
          <a:r>
            <a:rPr lang="en-US" sz="1600"/>
            <a:t> = 71.26 – 3.4P</a:t>
          </a:r>
          <a:r>
            <a:rPr lang="en-US" sz="1600" baseline="-25000"/>
            <a:t>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0</xdr:row>
      <xdr:rowOff>76200</xdr:rowOff>
    </xdr:from>
    <xdr:to>
      <xdr:col>4</xdr:col>
      <xdr:colOff>9524</xdr:colOff>
      <xdr:row>2</xdr:row>
      <xdr:rowOff>110140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61924" y="76200"/>
          <a:ext cx="1933575" cy="357790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>
            <a:spcBef>
              <a:spcPct val="50000"/>
            </a:spcBef>
          </a:pPr>
          <a:r>
            <a:rPr lang="en-US" sz="1600"/>
            <a:t>Q</a:t>
          </a:r>
          <a:r>
            <a:rPr lang="en-US" sz="1600" baseline="-25000"/>
            <a:t>d</a:t>
          </a:r>
          <a:r>
            <a:rPr lang="en-US" sz="1600"/>
            <a:t> = 71.26 – 3.4P</a:t>
          </a:r>
          <a:r>
            <a:rPr lang="en-US" sz="1600" baseline="-25000"/>
            <a:t>b</a:t>
          </a:r>
        </a:p>
      </xdr:txBody>
    </xdr:sp>
    <xdr:clientData/>
  </xdr:twoCellAnchor>
  <xdr:twoCellAnchor>
    <xdr:from>
      <xdr:col>0</xdr:col>
      <xdr:colOff>142875</xdr:colOff>
      <xdr:row>3</xdr:row>
      <xdr:rowOff>152400</xdr:rowOff>
    </xdr:from>
    <xdr:to>
      <xdr:col>4</xdr:col>
      <xdr:colOff>9526</xdr:colOff>
      <xdr:row>6</xdr:row>
      <xdr:rowOff>24415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42875" y="638175"/>
          <a:ext cx="1952626" cy="357790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>
            <a:spcBef>
              <a:spcPct val="50000"/>
            </a:spcBef>
          </a:pPr>
          <a:r>
            <a:rPr lang="en-US" sz="1600" baseline="0"/>
            <a:t>P</a:t>
          </a:r>
          <a:r>
            <a:rPr lang="en-US" sz="1600" baseline="-25000"/>
            <a:t>b</a:t>
          </a:r>
          <a:r>
            <a:rPr lang="en-US" sz="1600"/>
            <a:t> = 20.95 – 0.294Q</a:t>
          </a:r>
          <a:r>
            <a:rPr lang="en-US" sz="1600" baseline="-25000"/>
            <a:t>d</a:t>
          </a:r>
        </a:p>
      </xdr:txBody>
    </xdr:sp>
    <xdr:clientData/>
  </xdr:twoCellAnchor>
  <xdr:twoCellAnchor>
    <xdr:from>
      <xdr:col>0</xdr:col>
      <xdr:colOff>133350</xdr:colOff>
      <xdr:row>6</xdr:row>
      <xdr:rowOff>152400</xdr:rowOff>
    </xdr:from>
    <xdr:to>
      <xdr:col>4</xdr:col>
      <xdr:colOff>19050</xdr:colOff>
      <xdr:row>9</xdr:row>
      <xdr:rowOff>24415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33350" y="1123950"/>
          <a:ext cx="1971675" cy="357790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>
            <a:spcBef>
              <a:spcPct val="50000"/>
            </a:spcBef>
          </a:pPr>
          <a:r>
            <a:rPr lang="en-US" sz="1600" baseline="0"/>
            <a:t>TR = PQ</a:t>
          </a:r>
          <a:endParaRPr lang="en-US" sz="1600" baseline="-25000"/>
        </a:p>
      </xdr:txBody>
    </xdr:sp>
    <xdr:clientData/>
  </xdr:twoCellAnchor>
  <xdr:twoCellAnchor>
    <xdr:from>
      <xdr:col>0</xdr:col>
      <xdr:colOff>123824</xdr:colOff>
      <xdr:row>9</xdr:row>
      <xdr:rowOff>152400</xdr:rowOff>
    </xdr:from>
    <xdr:to>
      <xdr:col>5</xdr:col>
      <xdr:colOff>9525</xdr:colOff>
      <xdr:row>12</xdr:row>
      <xdr:rowOff>24415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23824" y="1609725"/>
          <a:ext cx="2581276" cy="357790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>
            <a:spcBef>
              <a:spcPct val="50000"/>
            </a:spcBef>
          </a:pPr>
          <a:r>
            <a:rPr lang="en-US" sz="1600" baseline="0"/>
            <a:t>TR</a:t>
          </a:r>
          <a:r>
            <a:rPr lang="en-US" sz="1600"/>
            <a:t> = (20.95 – 0.294Q</a:t>
          </a:r>
          <a:r>
            <a:rPr lang="en-US" sz="1600" baseline="-25000"/>
            <a:t>d</a:t>
          </a:r>
          <a:r>
            <a:rPr lang="en-US" sz="1600" baseline="0"/>
            <a:t>)</a:t>
          </a:r>
          <a:r>
            <a:rPr lang="en-US" sz="1600" kern="12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+mn-cs"/>
            </a:rPr>
            <a:t>Q</a:t>
          </a:r>
          <a:r>
            <a:rPr lang="en-US" sz="1600" kern="1200" baseline="-250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+mn-cs"/>
            </a:rPr>
            <a:t>d</a:t>
          </a:r>
          <a:endParaRPr lang="en-US" sz="1600" baseline="-25000"/>
        </a:p>
      </xdr:txBody>
    </xdr:sp>
    <xdr:clientData/>
  </xdr:twoCellAnchor>
  <xdr:twoCellAnchor>
    <xdr:from>
      <xdr:col>0</xdr:col>
      <xdr:colOff>133350</xdr:colOff>
      <xdr:row>13</xdr:row>
      <xdr:rowOff>9525</xdr:rowOff>
    </xdr:from>
    <xdr:to>
      <xdr:col>5</xdr:col>
      <xdr:colOff>0</xdr:colOff>
      <xdr:row>15</xdr:row>
      <xdr:rowOff>43465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33350" y="2114550"/>
          <a:ext cx="2562225" cy="357790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>
            <a:spcBef>
              <a:spcPct val="50000"/>
            </a:spcBef>
          </a:pPr>
          <a:r>
            <a:rPr lang="en-US" sz="1600" baseline="0"/>
            <a:t>TR</a:t>
          </a:r>
          <a:r>
            <a:rPr lang="en-US" sz="1600"/>
            <a:t> = 20.95Q – 0.294Q</a:t>
          </a:r>
          <a:r>
            <a:rPr lang="en-US" sz="1600" baseline="30000"/>
            <a:t>2</a:t>
          </a:r>
        </a:p>
      </xdr:txBody>
    </xdr:sp>
    <xdr:clientData/>
  </xdr:twoCellAnchor>
  <xdr:twoCellAnchor>
    <xdr:from>
      <xdr:col>0</xdr:col>
      <xdr:colOff>123825</xdr:colOff>
      <xdr:row>15</xdr:row>
      <xdr:rowOff>142875</xdr:rowOff>
    </xdr:from>
    <xdr:to>
      <xdr:col>5</xdr:col>
      <xdr:colOff>0</xdr:colOff>
      <xdr:row>18</xdr:row>
      <xdr:rowOff>14890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23825" y="2571750"/>
          <a:ext cx="2571750" cy="357790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>
            <a:spcBef>
              <a:spcPct val="50000"/>
            </a:spcBef>
          </a:pPr>
          <a:r>
            <a:rPr lang="en-US" sz="1600" baseline="0"/>
            <a:t>MR</a:t>
          </a:r>
          <a:r>
            <a:rPr lang="en-US" sz="1600"/>
            <a:t> = 20.95 – 0.588Q</a:t>
          </a:r>
          <a:endParaRPr lang="en-US" sz="1600" baseline="30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3"/>
  <sheetViews>
    <sheetView tabSelected="1" workbookViewId="0">
      <selection activeCell="E11" sqref="E11"/>
    </sheetView>
  </sheetViews>
  <sheetFormatPr defaultRowHeight="12.75" x14ac:dyDescent="0.2"/>
  <cols>
    <col min="1" max="1" width="19.5703125" customWidth="1"/>
    <col min="2" max="2" width="6.7109375" customWidth="1"/>
    <col min="3" max="3" width="8.5703125" customWidth="1"/>
    <col min="4" max="4" width="2.140625" customWidth="1"/>
    <col min="5" max="5" width="9.42578125" customWidth="1"/>
    <col min="6" max="6" width="2.5703125" customWidth="1"/>
    <col min="7" max="7" width="9.140625" customWidth="1"/>
  </cols>
  <sheetData>
    <row r="1" spans="1:7" x14ac:dyDescent="0.2">
      <c r="A1" s="10" t="s">
        <v>31</v>
      </c>
    </row>
    <row r="2" spans="1:7" x14ac:dyDescent="0.2">
      <c r="A2" t="s">
        <v>26</v>
      </c>
      <c r="C2">
        <f>B5+SUMPRODUCT(B6:B12,C6:C12)</f>
        <v>61.910000000000004</v>
      </c>
      <c r="E2">
        <f>B5+SUMPRODUCT(B6:B12,E6:E12)</f>
        <v>64.150000000000006</v>
      </c>
      <c r="G2" t="s">
        <v>27</v>
      </c>
    </row>
    <row r="3" spans="1:7" x14ac:dyDescent="0.2">
      <c r="C3">
        <f>C2*C16</f>
        <v>9286.5</v>
      </c>
      <c r="E3">
        <f>E2*E16</f>
        <v>9622.5</v>
      </c>
      <c r="G3" t="s">
        <v>28</v>
      </c>
    </row>
    <row r="5" spans="1:7" x14ac:dyDescent="0.2">
      <c r="A5" t="s">
        <v>29</v>
      </c>
      <c r="B5">
        <v>41.2</v>
      </c>
    </row>
    <row r="6" spans="1:7" x14ac:dyDescent="0.2">
      <c r="A6" t="s">
        <v>1</v>
      </c>
      <c r="B6">
        <v>-3.4</v>
      </c>
      <c r="C6" s="9">
        <v>2.75</v>
      </c>
      <c r="E6" s="9">
        <v>2.75</v>
      </c>
      <c r="F6" s="9"/>
    </row>
    <row r="7" spans="1:7" x14ac:dyDescent="0.2">
      <c r="A7" t="s">
        <v>2</v>
      </c>
      <c r="B7">
        <v>5.2</v>
      </c>
      <c r="C7" s="9">
        <v>1.7</v>
      </c>
      <c r="E7" s="9">
        <v>1.7</v>
      </c>
      <c r="F7" s="9"/>
    </row>
    <row r="8" spans="1:7" x14ac:dyDescent="0.2">
      <c r="A8" t="s">
        <v>3</v>
      </c>
      <c r="B8">
        <v>2.8</v>
      </c>
      <c r="C8" s="9">
        <v>2.2000000000000002</v>
      </c>
      <c r="E8" s="9">
        <v>2.2000000000000002</v>
      </c>
      <c r="F8" s="9"/>
    </row>
    <row r="9" spans="1:7" x14ac:dyDescent="0.2">
      <c r="A9" t="s">
        <v>20</v>
      </c>
      <c r="B9">
        <v>-5.5</v>
      </c>
      <c r="C9" s="9">
        <v>1</v>
      </c>
      <c r="E9" s="9">
        <v>1</v>
      </c>
      <c r="F9" s="9"/>
    </row>
    <row r="10" spans="1:7" x14ac:dyDescent="0.2">
      <c r="A10" t="s">
        <v>4</v>
      </c>
      <c r="B10">
        <v>0.32</v>
      </c>
      <c r="C10" s="11">
        <v>38</v>
      </c>
      <c r="E10" s="11">
        <v>45</v>
      </c>
      <c r="F10" s="11"/>
      <c r="G10" s="4" t="s">
        <v>7</v>
      </c>
    </row>
    <row r="11" spans="1:7" x14ac:dyDescent="0.2">
      <c r="A11" t="s">
        <v>6</v>
      </c>
      <c r="B11">
        <v>1.2</v>
      </c>
      <c r="C11" s="11">
        <v>3</v>
      </c>
      <c r="E11" s="11">
        <v>3</v>
      </c>
      <c r="F11" s="11"/>
      <c r="G11" t="s">
        <v>10</v>
      </c>
    </row>
    <row r="12" spans="1:7" x14ac:dyDescent="0.2">
      <c r="A12" t="s">
        <v>5</v>
      </c>
      <c r="B12">
        <v>1.6</v>
      </c>
      <c r="C12">
        <f>C13/C14</f>
        <v>3</v>
      </c>
      <c r="E12">
        <f>E13/E14</f>
        <v>3</v>
      </c>
    </row>
    <row r="13" spans="1:7" x14ac:dyDescent="0.2">
      <c r="A13" t="s">
        <v>8</v>
      </c>
      <c r="C13" s="10">
        <v>6</v>
      </c>
      <c r="E13" s="10">
        <v>6</v>
      </c>
      <c r="F13" s="10"/>
      <c r="G13" s="5" t="s">
        <v>30</v>
      </c>
    </row>
    <row r="14" spans="1:7" x14ac:dyDescent="0.2">
      <c r="A14" t="s">
        <v>9</v>
      </c>
      <c r="C14" s="10">
        <v>2</v>
      </c>
      <c r="E14" s="10">
        <v>2</v>
      </c>
      <c r="F14" s="10"/>
      <c r="G14" s="5" t="s">
        <v>30</v>
      </c>
    </row>
    <row r="16" spans="1:7" x14ac:dyDescent="0.2">
      <c r="A16" t="s">
        <v>11</v>
      </c>
      <c r="C16" s="10">
        <v>150</v>
      </c>
      <c r="E16">
        <f>C16</f>
        <v>150</v>
      </c>
      <c r="G16" t="s">
        <v>12</v>
      </c>
    </row>
    <row r="18" spans="1:5" x14ac:dyDescent="0.2">
      <c r="A18" s="22" t="s">
        <v>35</v>
      </c>
      <c r="C18" s="3">
        <f>SUMPRODUCT(B7:B12,C7:C12)+B5</f>
        <v>71.260000000000005</v>
      </c>
      <c r="E18">
        <f>B5+SUMPRODUCT(B7:B12,E7:E12)</f>
        <v>73.5</v>
      </c>
    </row>
    <row r="21" spans="1:5" x14ac:dyDescent="0.2">
      <c r="A21" t="s">
        <v>13</v>
      </c>
      <c r="C21" s="2">
        <f>$B$6*(C6/C2)</f>
        <v>-0.15102568244225487</v>
      </c>
      <c r="E21" s="2">
        <f>$B$6*(E6/E2)</f>
        <v>-0.14575214341387371</v>
      </c>
    </row>
    <row r="22" spans="1:5" x14ac:dyDescent="0.2">
      <c r="A22" t="s">
        <v>15</v>
      </c>
      <c r="C22" s="2">
        <f>$B$7*(C7/C2)</f>
        <v>0.1427879179454046</v>
      </c>
      <c r="E22" s="2">
        <f>$B$7*(E7/E2)</f>
        <v>0.1378020265003897</v>
      </c>
    </row>
    <row r="23" spans="1:5" x14ac:dyDescent="0.2">
      <c r="A23" t="s">
        <v>16</v>
      </c>
      <c r="C23" s="2">
        <f>$B$8*(C8/C2)</f>
        <v>9.9499273138426755E-2</v>
      </c>
      <c r="E23" s="2">
        <f>$B$8*(E8/E2)</f>
        <v>9.6024941543257997E-2</v>
      </c>
    </row>
    <row r="24" spans="1:5" x14ac:dyDescent="0.2">
      <c r="A24" t="s">
        <v>17</v>
      </c>
      <c r="C24" s="3">
        <f>$B$9*(C9/C2)</f>
        <v>-8.8838636730738163E-2</v>
      </c>
      <c r="E24" s="3">
        <f>$B$9*(E9/E2)</f>
        <v>-8.5736554949337476E-2</v>
      </c>
    </row>
    <row r="25" spans="1:5" x14ac:dyDescent="0.2">
      <c r="A25" t="s">
        <v>14</v>
      </c>
      <c r="C25" s="2">
        <f>$B$10*(C10/C2)</f>
        <v>0.19641414957195927</v>
      </c>
      <c r="E25" s="2">
        <f>$B$10*(E10/E2)</f>
        <v>0.22447388932190177</v>
      </c>
    </row>
    <row r="28" spans="1:5" x14ac:dyDescent="0.2">
      <c r="C28" s="1"/>
    </row>
    <row r="29" spans="1:5" x14ac:dyDescent="0.2">
      <c r="C29" s="1"/>
    </row>
    <row r="30" spans="1:5" x14ac:dyDescent="0.2">
      <c r="C30" s="1"/>
    </row>
    <row r="35" spans="7:34" ht="25.5" x14ac:dyDescent="0.2">
      <c r="G35" s="14" t="s">
        <v>18</v>
      </c>
      <c r="H35" s="14" t="s">
        <v>19</v>
      </c>
      <c r="I35" s="15" t="s">
        <v>33</v>
      </c>
      <c r="J35" s="15" t="s">
        <v>32</v>
      </c>
      <c r="K35" s="14" t="s">
        <v>21</v>
      </c>
      <c r="L35" s="14" t="s">
        <v>4</v>
      </c>
      <c r="M35" s="14" t="s">
        <v>13</v>
      </c>
      <c r="N35" s="14" t="s">
        <v>13</v>
      </c>
    </row>
    <row r="36" spans="7:34" x14ac:dyDescent="0.2">
      <c r="G36" s="3">
        <f>$C$18+$B$6*I36</f>
        <v>64.460000000000008</v>
      </c>
      <c r="H36" s="12">
        <f>$B$5+$B$6*I36+$B$7*J36+$B$9*K36+$B$10*L36+($B$8*$C$8)+($B$11*$C$11)+($B$12*$C$12)</f>
        <v>64.460000000000008</v>
      </c>
      <c r="I36" s="1">
        <v>2</v>
      </c>
      <c r="J36" s="9">
        <v>1.7</v>
      </c>
      <c r="K36" s="9">
        <v>1</v>
      </c>
      <c r="L36" s="11">
        <v>38</v>
      </c>
      <c r="M36" s="13">
        <f>((H36-H37)/AVERAGE(H36:H37))/((I36-I37)/AVERAGE(I36:I37))</f>
        <v>-0.1128289216834555</v>
      </c>
      <c r="N36" s="13">
        <f>$B$6*(I36/H36)</f>
        <v>-0.10549177784672664</v>
      </c>
    </row>
    <row r="37" spans="7:34" x14ac:dyDescent="0.2">
      <c r="G37" s="3">
        <f t="shared" ref="G37:G82" si="0">$C$18+$B$6*I37</f>
        <v>63.610000000000007</v>
      </c>
      <c r="H37" s="12">
        <f t="shared" ref="H37:H82" si="1">$B$5+$B$6*I37+$B$7*J37+$B$9*K37+$B$10*L37+($B$8*$C$8)+($B$11*$C$11)+($B$12*$C$12)</f>
        <v>63.61</v>
      </c>
      <c r="I37" s="1">
        <v>2.25</v>
      </c>
      <c r="J37" s="1">
        <f>$J$36</f>
        <v>1.7</v>
      </c>
      <c r="K37" s="1">
        <f>$K$36</f>
        <v>1</v>
      </c>
      <c r="L37" s="8">
        <f>$L$36</f>
        <v>38</v>
      </c>
      <c r="M37" s="13">
        <f t="shared" ref="M37:M59" si="2">((H37-H38)/AVERAGE(H37:H38))/((I37-I38)/AVERAGE(I37:I38))</f>
        <v>-0.12779931945873144</v>
      </c>
      <c r="N37" s="13">
        <f t="shared" ref="N37:N81" si="3">$B$6*(I37/H37)</f>
        <v>-0.12026410941675837</v>
      </c>
      <c r="Z37" s="1"/>
      <c r="AA37" s="1"/>
      <c r="AB37" s="1"/>
      <c r="AC37" s="1"/>
      <c r="AH37" s="1"/>
    </row>
    <row r="38" spans="7:34" x14ac:dyDescent="0.2">
      <c r="G38" s="3">
        <f t="shared" si="0"/>
        <v>62.760000000000005</v>
      </c>
      <c r="H38" s="12">
        <f t="shared" si="1"/>
        <v>62.760000000000005</v>
      </c>
      <c r="I38" s="1">
        <v>2.5</v>
      </c>
      <c r="J38" s="1">
        <f t="shared" ref="J38:J82" si="4">$J$36</f>
        <v>1.7</v>
      </c>
      <c r="K38" s="1">
        <f t="shared" ref="K38:K82" si="5">$K$36</f>
        <v>1</v>
      </c>
      <c r="L38" s="8">
        <f t="shared" ref="L38:L82" si="6">$L$36</f>
        <v>38</v>
      </c>
      <c r="M38" s="13">
        <f t="shared" si="2"/>
        <v>-0.14317798989331981</v>
      </c>
      <c r="N38" s="13">
        <f t="shared" si="3"/>
        <v>-0.1354365838113448</v>
      </c>
      <c r="Z38" s="1"/>
      <c r="AA38" s="1"/>
      <c r="AB38" s="1"/>
      <c r="AC38" s="1"/>
      <c r="AH38" s="1"/>
    </row>
    <row r="39" spans="7:34" x14ac:dyDescent="0.2">
      <c r="G39" s="3">
        <f t="shared" si="0"/>
        <v>61.910000000000004</v>
      </c>
      <c r="H39" s="12">
        <f t="shared" si="1"/>
        <v>61.91</v>
      </c>
      <c r="I39" s="1">
        <v>2.75</v>
      </c>
      <c r="J39" s="1">
        <f t="shared" si="4"/>
        <v>1.7</v>
      </c>
      <c r="K39" s="1">
        <f t="shared" si="5"/>
        <v>1</v>
      </c>
      <c r="L39" s="8">
        <f t="shared" si="6"/>
        <v>38</v>
      </c>
      <c r="M39" s="13">
        <f t="shared" si="2"/>
        <v>-0.15898186549564827</v>
      </c>
      <c r="N39" s="13">
        <f t="shared" si="3"/>
        <v>-0.15102568244225489</v>
      </c>
      <c r="Z39" s="1"/>
      <c r="AA39" s="1"/>
      <c r="AB39" s="1"/>
      <c r="AC39" s="1"/>
      <c r="AH39" s="1"/>
    </row>
    <row r="40" spans="7:34" x14ac:dyDescent="0.2">
      <c r="G40" s="3">
        <f t="shared" si="0"/>
        <v>61.06</v>
      </c>
      <c r="H40" s="12">
        <f t="shared" si="1"/>
        <v>61.06</v>
      </c>
      <c r="I40" s="1">
        <v>3</v>
      </c>
      <c r="J40" s="1">
        <f t="shared" si="4"/>
        <v>1.7</v>
      </c>
      <c r="K40" s="1">
        <f t="shared" si="5"/>
        <v>1</v>
      </c>
      <c r="L40" s="8">
        <f t="shared" si="6"/>
        <v>38</v>
      </c>
      <c r="M40" s="13">
        <f t="shared" si="2"/>
        <v>-0.17522882823451683</v>
      </c>
      <c r="N40" s="13">
        <f t="shared" si="3"/>
        <v>-0.16704880445463477</v>
      </c>
      <c r="Z40" s="1"/>
      <c r="AA40" s="1"/>
      <c r="AB40" s="1"/>
      <c r="AC40" s="1"/>
      <c r="AH40" s="1"/>
    </row>
    <row r="41" spans="7:34" x14ac:dyDescent="0.2">
      <c r="G41" s="3">
        <f t="shared" si="0"/>
        <v>60.210000000000008</v>
      </c>
      <c r="H41" s="12">
        <f t="shared" si="1"/>
        <v>60.210000000000008</v>
      </c>
      <c r="I41" s="1">
        <v>3.25</v>
      </c>
      <c r="J41" s="1">
        <f t="shared" si="4"/>
        <v>1.7</v>
      </c>
      <c r="K41" s="1">
        <f t="shared" si="5"/>
        <v>1</v>
      </c>
      <c r="L41" s="8">
        <f t="shared" si="6"/>
        <v>38</v>
      </c>
      <c r="M41" s="13">
        <f t="shared" si="2"/>
        <v>-0.19193777703437509</v>
      </c>
      <c r="N41" s="13">
        <f t="shared" si="3"/>
        <v>-0.18352433150639424</v>
      </c>
      <c r="Z41" s="1"/>
      <c r="AA41" s="1"/>
      <c r="AB41" s="1"/>
      <c r="AC41" s="1"/>
      <c r="AH41" s="1"/>
    </row>
    <row r="42" spans="7:34" x14ac:dyDescent="0.2">
      <c r="G42" s="3">
        <f t="shared" si="0"/>
        <v>59.360000000000007</v>
      </c>
      <c r="H42" s="12">
        <f t="shared" si="1"/>
        <v>59.36</v>
      </c>
      <c r="I42" s="1">
        <v>3.5</v>
      </c>
      <c r="J42" s="1">
        <f t="shared" si="4"/>
        <v>1.7</v>
      </c>
      <c r="K42" s="1">
        <f t="shared" si="5"/>
        <v>1</v>
      </c>
      <c r="L42" s="8">
        <f t="shared" si="6"/>
        <v>38</v>
      </c>
      <c r="M42" s="13">
        <f t="shared" si="2"/>
        <v>-0.20912870111139251</v>
      </c>
      <c r="N42" s="13">
        <f t="shared" si="3"/>
        <v>-0.20047169811320756</v>
      </c>
      <c r="Z42" s="1"/>
      <c r="AA42" s="1"/>
      <c r="AB42" s="1"/>
      <c r="AC42" s="1"/>
      <c r="AH42" s="1"/>
    </row>
    <row r="43" spans="7:34" x14ac:dyDescent="0.2">
      <c r="G43" s="3">
        <f t="shared" si="0"/>
        <v>58.510000000000005</v>
      </c>
      <c r="H43" s="12">
        <f t="shared" si="1"/>
        <v>58.510000000000005</v>
      </c>
      <c r="I43" s="1">
        <v>3.75</v>
      </c>
      <c r="J43" s="1">
        <f t="shared" si="4"/>
        <v>1.7</v>
      </c>
      <c r="K43" s="1">
        <f t="shared" si="5"/>
        <v>1</v>
      </c>
      <c r="L43" s="8">
        <f t="shared" si="6"/>
        <v>38</v>
      </c>
      <c r="M43" s="13">
        <f t="shared" si="2"/>
        <v>-0.22682275974864652</v>
      </c>
      <c r="N43" s="13">
        <f t="shared" si="3"/>
        <v>-0.21791146812510678</v>
      </c>
      <c r="Z43" s="1"/>
      <c r="AA43" s="1"/>
      <c r="AB43" s="1"/>
      <c r="AC43" s="1"/>
      <c r="AH43" s="1"/>
    </row>
    <row r="44" spans="7:34" x14ac:dyDescent="0.2">
      <c r="G44" s="3">
        <f t="shared" si="0"/>
        <v>57.660000000000004</v>
      </c>
      <c r="H44" s="12">
        <f t="shared" si="1"/>
        <v>57.66</v>
      </c>
      <c r="I44" s="1">
        <v>4</v>
      </c>
      <c r="J44" s="1">
        <f t="shared" si="4"/>
        <v>1.7</v>
      </c>
      <c r="K44" s="1">
        <f t="shared" si="5"/>
        <v>1</v>
      </c>
      <c r="L44" s="8">
        <f t="shared" si="6"/>
        <v>38</v>
      </c>
      <c r="M44" s="13">
        <f t="shared" si="2"/>
        <v>-0.2450423691796961</v>
      </c>
      <c r="N44" s="13">
        <f t="shared" si="3"/>
        <v>-0.23586541796739507</v>
      </c>
      <c r="Z44" s="1"/>
      <c r="AA44" s="1"/>
      <c r="AB44" s="1"/>
      <c r="AC44" s="1"/>
      <c r="AH44" s="1"/>
    </row>
    <row r="45" spans="7:34" x14ac:dyDescent="0.2">
      <c r="G45" s="3">
        <f t="shared" si="0"/>
        <v>56.81</v>
      </c>
      <c r="H45" s="12">
        <f t="shared" si="1"/>
        <v>56.81</v>
      </c>
      <c r="I45" s="1">
        <v>4.25</v>
      </c>
      <c r="J45" s="1">
        <f t="shared" si="4"/>
        <v>1.7</v>
      </c>
      <c r="K45" s="1">
        <f t="shared" si="5"/>
        <v>1</v>
      </c>
      <c r="L45" s="8">
        <f t="shared" si="6"/>
        <v>38</v>
      </c>
      <c r="M45" s="13">
        <f t="shared" si="2"/>
        <v>-0.26381129733084863</v>
      </c>
      <c r="N45" s="13">
        <f t="shared" si="3"/>
        <v>-0.254356627354339</v>
      </c>
      <c r="Z45" s="1"/>
      <c r="AA45" s="1"/>
      <c r="AB45" s="1"/>
      <c r="AC45" s="1"/>
      <c r="AH45" s="1"/>
    </row>
    <row r="46" spans="7:34" x14ac:dyDescent="0.2">
      <c r="G46" s="3">
        <f t="shared" si="0"/>
        <v>55.960000000000008</v>
      </c>
      <c r="H46" s="12">
        <f t="shared" si="1"/>
        <v>55.960000000000008</v>
      </c>
      <c r="I46" s="1">
        <v>4.5</v>
      </c>
      <c r="J46" s="1">
        <f t="shared" si="4"/>
        <v>1.7</v>
      </c>
      <c r="K46" s="1">
        <f t="shared" si="5"/>
        <v>1</v>
      </c>
      <c r="L46" s="8">
        <f t="shared" si="6"/>
        <v>38</v>
      </c>
      <c r="M46" s="13">
        <f t="shared" si="2"/>
        <v>-0.28315476726389044</v>
      </c>
      <c r="N46" s="13">
        <f t="shared" si="3"/>
        <v>-0.27340957827019297</v>
      </c>
      <c r="Z46" s="1"/>
      <c r="AA46" s="1"/>
      <c r="AB46" s="1"/>
      <c r="AC46" s="1"/>
      <c r="AH46" s="1"/>
    </row>
    <row r="47" spans="7:34" x14ac:dyDescent="0.2">
      <c r="G47" s="3">
        <f t="shared" si="0"/>
        <v>55.110000000000007</v>
      </c>
      <c r="H47" s="12">
        <f t="shared" si="1"/>
        <v>55.11</v>
      </c>
      <c r="I47" s="1">
        <v>4.75</v>
      </c>
      <c r="J47" s="1">
        <f t="shared" si="4"/>
        <v>1.7</v>
      </c>
      <c r="K47" s="1">
        <f t="shared" si="5"/>
        <v>1</v>
      </c>
      <c r="L47" s="8">
        <f t="shared" si="6"/>
        <v>38</v>
      </c>
      <c r="M47" s="13">
        <f t="shared" si="2"/>
        <v>-0.30309957026606726</v>
      </c>
      <c r="N47" s="13">
        <f t="shared" si="3"/>
        <v>-0.29305026311014337</v>
      </c>
      <c r="Z47" s="1"/>
      <c r="AA47" s="1"/>
      <c r="AB47" s="1"/>
      <c r="AC47" s="1"/>
      <c r="AH47" s="1"/>
    </row>
    <row r="48" spans="7:34" x14ac:dyDescent="0.2">
      <c r="G48" s="3">
        <f t="shared" si="0"/>
        <v>54.260000000000005</v>
      </c>
      <c r="H48" s="12">
        <f t="shared" si="1"/>
        <v>54.260000000000005</v>
      </c>
      <c r="I48" s="1">
        <v>5</v>
      </c>
      <c r="J48" s="1">
        <f t="shared" si="4"/>
        <v>1.7</v>
      </c>
      <c r="K48" s="1">
        <f t="shared" si="5"/>
        <v>1</v>
      </c>
      <c r="L48" s="8">
        <f t="shared" si="6"/>
        <v>38</v>
      </c>
      <c r="M48" s="13">
        <f t="shared" si="2"/>
        <v>-0.32367418965356887</v>
      </c>
      <c r="N48" s="13">
        <f t="shared" si="3"/>
        <v>-0.31330630298562473</v>
      </c>
      <c r="Z48" s="1"/>
      <c r="AA48" s="1"/>
      <c r="AB48" s="1"/>
      <c r="AC48" s="1"/>
      <c r="AH48" s="1"/>
    </row>
    <row r="49" spans="7:34" x14ac:dyDescent="0.2">
      <c r="G49" s="3">
        <f t="shared" si="0"/>
        <v>53.410000000000011</v>
      </c>
      <c r="H49" s="12">
        <f t="shared" si="1"/>
        <v>53.410000000000011</v>
      </c>
      <c r="I49" s="1">
        <v>5.25</v>
      </c>
      <c r="J49" s="1">
        <f t="shared" si="4"/>
        <v>1.7</v>
      </c>
      <c r="K49" s="1">
        <f t="shared" si="5"/>
        <v>1</v>
      </c>
      <c r="L49" s="8">
        <f t="shared" si="6"/>
        <v>38</v>
      </c>
      <c r="M49" s="13">
        <f t="shared" si="2"/>
        <v>-0.34490893649146331</v>
      </c>
      <c r="N49" s="13">
        <f t="shared" si="3"/>
        <v>-0.3342070773263433</v>
      </c>
      <c r="Z49" s="1"/>
      <c r="AA49" s="1"/>
      <c r="AB49" s="1"/>
      <c r="AC49" s="1"/>
      <c r="AH49" s="1"/>
    </row>
    <row r="50" spans="7:34" x14ac:dyDescent="0.2">
      <c r="G50" s="3">
        <f t="shared" si="0"/>
        <v>52.56</v>
      </c>
      <c r="H50" s="12">
        <f t="shared" si="1"/>
        <v>52.56</v>
      </c>
      <c r="I50" s="1">
        <v>5.5</v>
      </c>
      <c r="J50" s="1">
        <f t="shared" si="4"/>
        <v>1.7</v>
      </c>
      <c r="K50" s="1">
        <f t="shared" si="5"/>
        <v>1</v>
      </c>
      <c r="L50" s="8">
        <f t="shared" si="6"/>
        <v>38</v>
      </c>
      <c r="M50" s="13">
        <f t="shared" si="2"/>
        <v>-0.366836098590196</v>
      </c>
      <c r="N50" s="13">
        <f t="shared" si="3"/>
        <v>-0.35578386605783863</v>
      </c>
      <c r="Z50" s="1"/>
      <c r="AA50" s="1"/>
      <c r="AB50" s="1"/>
      <c r="AC50" s="1"/>
      <c r="AH50" s="1"/>
    </row>
    <row r="51" spans="7:34" x14ac:dyDescent="0.2">
      <c r="G51" s="3">
        <f t="shared" si="0"/>
        <v>51.710000000000008</v>
      </c>
      <c r="H51" s="12">
        <f t="shared" si="1"/>
        <v>51.710000000000008</v>
      </c>
      <c r="I51" s="1">
        <v>5.75</v>
      </c>
      <c r="J51" s="1">
        <f t="shared" si="4"/>
        <v>1.7</v>
      </c>
      <c r="K51" s="1">
        <f t="shared" si="5"/>
        <v>1</v>
      </c>
      <c r="L51" s="8">
        <f t="shared" si="6"/>
        <v>38</v>
      </c>
      <c r="M51" s="13">
        <f t="shared" si="2"/>
        <v>-0.389490104318999</v>
      </c>
      <c r="N51" s="13">
        <f t="shared" si="3"/>
        <v>-0.37807000580158573</v>
      </c>
      <c r="Z51" s="1"/>
      <c r="AA51" s="1"/>
      <c r="AB51" s="1"/>
      <c r="AC51" s="1"/>
      <c r="AH51" s="1"/>
    </row>
    <row r="52" spans="7:34" x14ac:dyDescent="0.2">
      <c r="G52" s="3">
        <f t="shared" si="0"/>
        <v>50.860000000000007</v>
      </c>
      <c r="H52" s="12">
        <f t="shared" si="1"/>
        <v>50.860000000000014</v>
      </c>
      <c r="I52" s="1">
        <v>6</v>
      </c>
      <c r="J52" s="1">
        <f t="shared" si="4"/>
        <v>1.7</v>
      </c>
      <c r="K52" s="1">
        <f t="shared" si="5"/>
        <v>1</v>
      </c>
      <c r="L52" s="8">
        <f t="shared" si="6"/>
        <v>38</v>
      </c>
      <c r="M52" s="13">
        <f t="shared" si="2"/>
        <v>-0.412907702984043</v>
      </c>
      <c r="N52" s="13">
        <f t="shared" si="3"/>
        <v>-0.4011010617381045</v>
      </c>
      <c r="Z52" s="1"/>
      <c r="AA52" s="1"/>
      <c r="AB52" s="1"/>
      <c r="AC52" s="1"/>
      <c r="AH52" s="1"/>
    </row>
    <row r="53" spans="7:34" x14ac:dyDescent="0.2">
      <c r="G53" s="3">
        <f t="shared" si="0"/>
        <v>50.010000000000005</v>
      </c>
      <c r="H53" s="12">
        <f t="shared" si="1"/>
        <v>50.010000000000005</v>
      </c>
      <c r="I53" s="1">
        <v>6.25</v>
      </c>
      <c r="J53" s="1">
        <f t="shared" si="4"/>
        <v>1.7</v>
      </c>
      <c r="K53" s="1">
        <f t="shared" si="5"/>
        <v>1</v>
      </c>
      <c r="L53" s="8">
        <f t="shared" si="6"/>
        <v>38</v>
      </c>
      <c r="M53" s="13">
        <f t="shared" si="2"/>
        <v>-0.43712816375919838</v>
      </c>
      <c r="N53" s="13">
        <f t="shared" si="3"/>
        <v>-0.42491501699660061</v>
      </c>
      <c r="Z53" s="1"/>
      <c r="AA53" s="1"/>
      <c r="AB53" s="1"/>
      <c r="AC53" s="1"/>
      <c r="AH53" s="1"/>
    </row>
    <row r="54" spans="7:34" x14ac:dyDescent="0.2">
      <c r="G54" s="3">
        <f t="shared" si="0"/>
        <v>49.160000000000011</v>
      </c>
      <c r="H54" s="12">
        <f t="shared" si="1"/>
        <v>49.160000000000011</v>
      </c>
      <c r="I54" s="1">
        <v>6.5</v>
      </c>
      <c r="J54" s="1">
        <f t="shared" si="4"/>
        <v>1.7</v>
      </c>
      <c r="K54" s="1">
        <f t="shared" si="5"/>
        <v>1</v>
      </c>
      <c r="L54" s="8">
        <f t="shared" si="6"/>
        <v>38</v>
      </c>
      <c r="M54" s="13">
        <f t="shared" si="2"/>
        <v>-0.46219349543449723</v>
      </c>
      <c r="N54" s="13">
        <f t="shared" si="3"/>
        <v>-0.44955248169243278</v>
      </c>
      <c r="Z54" s="1"/>
      <c r="AA54" s="1"/>
      <c r="AB54" s="1"/>
      <c r="AC54" s="1"/>
      <c r="AH54" s="1"/>
    </row>
    <row r="55" spans="7:34" x14ac:dyDescent="0.2">
      <c r="G55" s="3">
        <f t="shared" si="0"/>
        <v>48.31</v>
      </c>
      <c r="H55" s="12">
        <f t="shared" si="1"/>
        <v>48.31</v>
      </c>
      <c r="I55" s="1">
        <v>6.75</v>
      </c>
      <c r="J55" s="1">
        <f t="shared" si="4"/>
        <v>1.7</v>
      </c>
      <c r="K55" s="1">
        <f t="shared" si="5"/>
        <v>1</v>
      </c>
      <c r="L55" s="8">
        <f t="shared" si="6"/>
        <v>38</v>
      </c>
      <c r="M55" s="13">
        <f t="shared" si="2"/>
        <v>-0.48814868956875518</v>
      </c>
      <c r="N55" s="13">
        <f t="shared" si="3"/>
        <v>-0.47505692403229138</v>
      </c>
      <c r="Z55" s="1"/>
      <c r="AA55" s="1"/>
      <c r="AB55" s="1"/>
      <c r="AC55" s="1"/>
      <c r="AH55" s="1"/>
    </row>
    <row r="56" spans="7:34" x14ac:dyDescent="0.2">
      <c r="G56" s="3">
        <f t="shared" si="0"/>
        <v>47.460000000000008</v>
      </c>
      <c r="H56" s="12">
        <f t="shared" si="1"/>
        <v>47.460000000000008</v>
      </c>
      <c r="I56" s="1">
        <v>7</v>
      </c>
      <c r="J56" s="1">
        <f t="shared" si="4"/>
        <v>1.7</v>
      </c>
      <c r="K56" s="1">
        <f t="shared" si="5"/>
        <v>1</v>
      </c>
      <c r="L56" s="8">
        <f t="shared" si="6"/>
        <v>38</v>
      </c>
      <c r="M56" s="13">
        <f t="shared" si="2"/>
        <v>-0.51504199000743778</v>
      </c>
      <c r="N56" s="13">
        <f t="shared" si="3"/>
        <v>-0.50147492625368717</v>
      </c>
      <c r="Z56" s="1"/>
      <c r="AA56" s="1"/>
      <c r="AB56" s="1"/>
      <c r="AC56" s="1"/>
      <c r="AH56" s="1"/>
    </row>
    <row r="57" spans="7:34" x14ac:dyDescent="0.2">
      <c r="G57" s="3">
        <f t="shared" si="0"/>
        <v>46.610000000000007</v>
      </c>
      <c r="H57" s="12">
        <f t="shared" si="1"/>
        <v>46.610000000000014</v>
      </c>
      <c r="I57" s="1">
        <v>7.25</v>
      </c>
      <c r="J57" s="1">
        <f t="shared" si="4"/>
        <v>1.7</v>
      </c>
      <c r="K57" s="1">
        <f t="shared" si="5"/>
        <v>1</v>
      </c>
      <c r="L57" s="8">
        <f t="shared" si="6"/>
        <v>38</v>
      </c>
      <c r="M57" s="13">
        <f t="shared" si="2"/>
        <v>-0.54292519216196267</v>
      </c>
      <c r="N57" s="13">
        <f t="shared" si="3"/>
        <v>-0.52885646856897639</v>
      </c>
      <c r="Z57" s="1"/>
      <c r="AA57" s="1"/>
      <c r="AB57" s="1"/>
      <c r="AC57" s="1"/>
      <c r="AH57" s="1"/>
    </row>
    <row r="58" spans="7:34" x14ac:dyDescent="0.2">
      <c r="G58" s="3">
        <f t="shared" si="0"/>
        <v>45.760000000000005</v>
      </c>
      <c r="H58" s="12">
        <f t="shared" si="1"/>
        <v>45.760000000000005</v>
      </c>
      <c r="I58" s="1">
        <v>7.5</v>
      </c>
      <c r="J58" s="1">
        <f t="shared" si="4"/>
        <v>1.7</v>
      </c>
      <c r="K58" s="1">
        <f t="shared" si="5"/>
        <v>1</v>
      </c>
      <c r="L58" s="8">
        <f t="shared" si="6"/>
        <v>38</v>
      </c>
      <c r="M58" s="13">
        <f t="shared" si="2"/>
        <v>-0.57185397595676235</v>
      </c>
      <c r="N58" s="13">
        <f t="shared" si="3"/>
        <v>-0.55725524475524468</v>
      </c>
      <c r="Z58" s="1"/>
      <c r="AA58" s="1"/>
      <c r="AB58" s="1"/>
      <c r="AC58" s="1"/>
      <c r="AH58" s="1"/>
    </row>
    <row r="59" spans="7:34" x14ac:dyDescent="0.2">
      <c r="G59" s="3">
        <f t="shared" si="0"/>
        <v>44.910000000000011</v>
      </c>
      <c r="H59" s="12">
        <f t="shared" si="1"/>
        <v>44.910000000000011</v>
      </c>
      <c r="I59" s="1">
        <v>7.75</v>
      </c>
      <c r="J59" s="1">
        <f t="shared" si="4"/>
        <v>1.7</v>
      </c>
      <c r="K59" s="1">
        <f t="shared" si="5"/>
        <v>1</v>
      </c>
      <c r="L59" s="8">
        <f t="shared" si="6"/>
        <v>38</v>
      </c>
      <c r="M59" s="13">
        <f t="shared" si="2"/>
        <v>-0.60188827694729163</v>
      </c>
      <c r="N59" s="13">
        <f t="shared" si="3"/>
        <v>-0.58672901358272089</v>
      </c>
      <c r="Z59" s="1"/>
      <c r="AA59" s="1"/>
      <c r="AB59" s="1"/>
      <c r="AC59" s="1"/>
      <c r="AH59" s="1"/>
    </row>
    <row r="60" spans="7:34" x14ac:dyDescent="0.2">
      <c r="G60" s="3">
        <f t="shared" si="0"/>
        <v>44.06</v>
      </c>
      <c r="H60" s="12">
        <f t="shared" si="1"/>
        <v>44.06</v>
      </c>
      <c r="I60" s="1">
        <v>8</v>
      </c>
      <c r="J60" s="1">
        <f t="shared" si="4"/>
        <v>1.7</v>
      </c>
      <c r="K60" s="1">
        <f t="shared" si="5"/>
        <v>1</v>
      </c>
      <c r="L60" s="8">
        <f t="shared" si="6"/>
        <v>38</v>
      </c>
      <c r="M60" s="13">
        <f>((H60-H61)/AVERAGE(H60:H61))/((I60-I61)/AVERAGE(I60:I61))</f>
        <v>-0.63309270081356273</v>
      </c>
      <c r="N60" s="13">
        <f t="shared" si="3"/>
        <v>-0.61733999092147074</v>
      </c>
      <c r="Z60" s="1"/>
      <c r="AA60" s="1"/>
      <c r="AB60" s="1"/>
      <c r="AC60" s="1"/>
      <c r="AH60" s="1"/>
    </row>
    <row r="61" spans="7:34" x14ac:dyDescent="0.2">
      <c r="G61" s="3">
        <f t="shared" si="0"/>
        <v>43.210000000000008</v>
      </c>
      <c r="H61" s="12">
        <f t="shared" si="1"/>
        <v>43.210000000000008</v>
      </c>
      <c r="I61" s="1">
        <v>8.25</v>
      </c>
      <c r="J61" s="1">
        <f t="shared" si="4"/>
        <v>1.7</v>
      </c>
      <c r="K61" s="1">
        <f t="shared" si="5"/>
        <v>1</v>
      </c>
      <c r="L61" s="8">
        <f t="shared" si="6"/>
        <v>38</v>
      </c>
      <c r="M61" s="13">
        <f t="shared" ref="M61:M81" si="7">((H61-H62)/AVERAGE(H61:H62))/((I61-I62)/AVERAGE(I61:I62))</f>
        <v>-0.66553698726188626</v>
      </c>
      <c r="N61" s="13">
        <f t="shared" si="3"/>
        <v>-0.64915528812774814</v>
      </c>
      <c r="Z61" s="1"/>
      <c r="AA61" s="1"/>
      <c r="AB61" s="1"/>
      <c r="AC61" s="1"/>
      <c r="AH61" s="1"/>
    </row>
    <row r="62" spans="7:34" x14ac:dyDescent="0.2">
      <c r="G62" s="3">
        <f t="shared" si="0"/>
        <v>42.360000000000007</v>
      </c>
      <c r="H62" s="12">
        <f t="shared" si="1"/>
        <v>42.360000000000014</v>
      </c>
      <c r="I62" s="1">
        <v>8.5</v>
      </c>
      <c r="J62" s="1">
        <f t="shared" si="4"/>
        <v>1.7</v>
      </c>
      <c r="K62" s="1">
        <f t="shared" si="5"/>
        <v>1</v>
      </c>
      <c r="L62" s="8">
        <f t="shared" si="6"/>
        <v>38</v>
      </c>
      <c r="M62" s="13">
        <f t="shared" si="7"/>
        <v>-0.69929653034458772</v>
      </c>
      <c r="N62" s="13">
        <f t="shared" si="3"/>
        <v>-0.68224740321057575</v>
      </c>
      <c r="Z62" s="1"/>
      <c r="AA62" s="1"/>
      <c r="AB62" s="1"/>
      <c r="AC62" s="1"/>
      <c r="AH62" s="1"/>
    </row>
    <row r="63" spans="7:34" x14ac:dyDescent="0.2">
      <c r="G63" s="3">
        <f t="shared" si="0"/>
        <v>41.510000000000005</v>
      </c>
      <c r="H63" s="12">
        <f t="shared" si="1"/>
        <v>41.510000000000005</v>
      </c>
      <c r="I63" s="1">
        <v>8.75</v>
      </c>
      <c r="J63" s="1">
        <f t="shared" si="4"/>
        <v>1.7</v>
      </c>
      <c r="K63" s="1">
        <f t="shared" si="5"/>
        <v>1</v>
      </c>
      <c r="L63" s="8">
        <f t="shared" si="6"/>
        <v>38</v>
      </c>
      <c r="M63" s="13">
        <f t="shared" si="7"/>
        <v>-0.73445296336862087</v>
      </c>
      <c r="N63" s="13">
        <f t="shared" si="3"/>
        <v>-0.71669477234401335</v>
      </c>
      <c r="Z63" s="1"/>
      <c r="AA63" s="1"/>
      <c r="AB63" s="1"/>
      <c r="AC63" s="1"/>
      <c r="AH63" s="1"/>
    </row>
    <row r="64" spans="7:34" x14ac:dyDescent="0.2">
      <c r="G64" s="3">
        <f t="shared" si="0"/>
        <v>40.660000000000011</v>
      </c>
      <c r="H64" s="12">
        <f t="shared" si="1"/>
        <v>40.660000000000011</v>
      </c>
      <c r="I64" s="1">
        <v>9</v>
      </c>
      <c r="J64" s="1">
        <f t="shared" si="4"/>
        <v>1.7</v>
      </c>
      <c r="K64" s="1">
        <f t="shared" si="5"/>
        <v>1</v>
      </c>
      <c r="L64" s="8">
        <f t="shared" si="6"/>
        <v>38</v>
      </c>
      <c r="M64" s="13">
        <f t="shared" si="7"/>
        <v>-0.77109481794458334</v>
      </c>
      <c r="N64" s="13">
        <f t="shared" si="3"/>
        <v>-0.75258239055582865</v>
      </c>
      <c r="Z64" s="1"/>
      <c r="AA64" s="1"/>
      <c r="AB64" s="1"/>
      <c r="AC64" s="1"/>
      <c r="AH64" s="1"/>
    </row>
    <row r="65" spans="7:34" x14ac:dyDescent="0.2">
      <c r="G65" s="3">
        <f t="shared" si="0"/>
        <v>39.81</v>
      </c>
      <c r="H65" s="12">
        <f t="shared" si="1"/>
        <v>39.81</v>
      </c>
      <c r="I65" s="1">
        <v>9.25</v>
      </c>
      <c r="J65" s="1">
        <f t="shared" si="4"/>
        <v>1.7</v>
      </c>
      <c r="K65" s="1">
        <f t="shared" si="5"/>
        <v>1</v>
      </c>
      <c r="L65" s="8">
        <f t="shared" si="6"/>
        <v>38</v>
      </c>
      <c r="M65" s="13">
        <f t="shared" si="7"/>
        <v>-0.80931826837627985</v>
      </c>
      <c r="N65" s="13">
        <f t="shared" si="3"/>
        <v>-0.79000251193167537</v>
      </c>
      <c r="Z65" s="1"/>
      <c r="AA65" s="1"/>
      <c r="AB65" s="1"/>
      <c r="AC65" s="1"/>
      <c r="AH65" s="1"/>
    </row>
    <row r="66" spans="7:34" x14ac:dyDescent="0.2">
      <c r="G66" s="3">
        <f t="shared" si="0"/>
        <v>38.960000000000008</v>
      </c>
      <c r="H66" s="12">
        <f t="shared" si="1"/>
        <v>38.960000000000008</v>
      </c>
      <c r="I66" s="1">
        <v>9.5</v>
      </c>
      <c r="J66" s="1">
        <f t="shared" si="4"/>
        <v>1.7</v>
      </c>
      <c r="K66" s="1">
        <f t="shared" si="5"/>
        <v>1</v>
      </c>
      <c r="L66" s="8">
        <f t="shared" si="6"/>
        <v>38</v>
      </c>
      <c r="M66" s="13">
        <f t="shared" si="7"/>
        <v>-0.84922797456858246</v>
      </c>
      <c r="N66" s="13">
        <f t="shared" si="3"/>
        <v>-0.82905544147843924</v>
      </c>
      <c r="Z66" s="1"/>
      <c r="AA66" s="1"/>
      <c r="AB66" s="1"/>
      <c r="AC66" s="1"/>
      <c r="AH66" s="1"/>
    </row>
    <row r="67" spans="7:34" x14ac:dyDescent="0.2">
      <c r="G67" s="3">
        <f t="shared" si="0"/>
        <v>38.110000000000007</v>
      </c>
      <c r="H67" s="12">
        <f t="shared" si="1"/>
        <v>38.11</v>
      </c>
      <c r="I67" s="1">
        <v>9.75</v>
      </c>
      <c r="J67" s="1">
        <f t="shared" si="4"/>
        <v>1.7</v>
      </c>
      <c r="K67" s="1">
        <f t="shared" si="5"/>
        <v>1</v>
      </c>
      <c r="L67" s="8">
        <f t="shared" si="6"/>
        <v>38</v>
      </c>
      <c r="M67" s="13">
        <f t="shared" si="7"/>
        <v>-0.89093803900755675</v>
      </c>
      <c r="N67" s="13">
        <f t="shared" si="3"/>
        <v>-0.86985043295722897</v>
      </c>
      <c r="Z67" s="1"/>
      <c r="AA67" s="1"/>
      <c r="AB67" s="1"/>
      <c r="AC67" s="1"/>
      <c r="AH67" s="1"/>
    </row>
    <row r="68" spans="7:34" x14ac:dyDescent="0.2">
      <c r="G68" s="3">
        <f t="shared" si="0"/>
        <v>37.260000000000005</v>
      </c>
      <c r="H68" s="12">
        <f t="shared" si="1"/>
        <v>37.260000000000005</v>
      </c>
      <c r="I68" s="1">
        <v>10</v>
      </c>
      <c r="J68" s="1">
        <f t="shared" si="4"/>
        <v>1.7</v>
      </c>
      <c r="K68" s="1">
        <f t="shared" si="5"/>
        <v>1</v>
      </c>
      <c r="L68" s="8">
        <f t="shared" si="6"/>
        <v>38</v>
      </c>
      <c r="M68" s="13">
        <f t="shared" si="7"/>
        <v>-0.93457309623999851</v>
      </c>
      <c r="N68" s="13">
        <f t="shared" si="3"/>
        <v>-0.91250670960815872</v>
      </c>
      <c r="Z68" s="1"/>
      <c r="AA68" s="1"/>
      <c r="AB68" s="1"/>
      <c r="AC68" s="1"/>
      <c r="AH68" s="1"/>
    </row>
    <row r="69" spans="7:34" x14ac:dyDescent="0.2">
      <c r="G69" s="3">
        <f t="shared" si="0"/>
        <v>36.410000000000004</v>
      </c>
      <c r="H69" s="12">
        <f t="shared" si="1"/>
        <v>36.409999999999997</v>
      </c>
      <c r="I69" s="1">
        <v>10.25</v>
      </c>
      <c r="J69" s="1">
        <f t="shared" si="4"/>
        <v>1.7</v>
      </c>
      <c r="K69" s="1">
        <f t="shared" si="5"/>
        <v>1</v>
      </c>
      <c r="L69" s="8">
        <f t="shared" si="6"/>
        <v>38</v>
      </c>
      <c r="M69" s="13">
        <f t="shared" si="7"/>
        <v>-0.98026955675975436</v>
      </c>
      <c r="N69" s="13">
        <f t="shared" si="3"/>
        <v>-0.9571546278494919</v>
      </c>
      <c r="Z69" s="1"/>
      <c r="AA69" s="1"/>
      <c r="AB69" s="1"/>
      <c r="AC69" s="1"/>
      <c r="AH69" s="1"/>
    </row>
    <row r="70" spans="7:34" x14ac:dyDescent="0.2">
      <c r="G70" s="3">
        <f t="shared" si="0"/>
        <v>35.560000000000009</v>
      </c>
      <c r="H70" s="12">
        <f t="shared" si="1"/>
        <v>35.56</v>
      </c>
      <c r="I70" s="1">
        <v>10.5</v>
      </c>
      <c r="J70" s="1">
        <f t="shared" si="4"/>
        <v>1.7</v>
      </c>
      <c r="K70" s="1">
        <f t="shared" si="5"/>
        <v>1</v>
      </c>
      <c r="L70" s="8">
        <f t="shared" si="6"/>
        <v>38</v>
      </c>
      <c r="M70" s="13">
        <f t="shared" si="7"/>
        <v>-1.028177031450114</v>
      </c>
      <c r="N70" s="13">
        <f t="shared" si="3"/>
        <v>-1.0039370078740157</v>
      </c>
      <c r="Z70" s="1"/>
      <c r="AA70" s="1"/>
      <c r="AB70" s="1"/>
      <c r="AC70" s="1"/>
      <c r="AH70" s="1"/>
    </row>
    <row r="71" spans="7:34" x14ac:dyDescent="0.2">
      <c r="G71" s="3">
        <f t="shared" si="0"/>
        <v>34.710000000000008</v>
      </c>
      <c r="H71" s="12">
        <f t="shared" si="1"/>
        <v>34.710000000000008</v>
      </c>
      <c r="I71" s="1">
        <v>10.75</v>
      </c>
      <c r="J71" s="1">
        <f t="shared" si="4"/>
        <v>1.7</v>
      </c>
      <c r="K71" s="1">
        <f t="shared" si="5"/>
        <v>1</v>
      </c>
      <c r="L71" s="8">
        <f t="shared" si="6"/>
        <v>38</v>
      </c>
      <c r="M71" s="13">
        <f t="shared" si="7"/>
        <v>-1.078459967916009</v>
      </c>
      <c r="N71" s="13">
        <f t="shared" si="3"/>
        <v>-1.0530106597522326</v>
      </c>
      <c r="Z71" s="1"/>
      <c r="AA71" s="1"/>
      <c r="AB71" s="1"/>
      <c r="AC71" s="1"/>
      <c r="AH71" s="1"/>
    </row>
    <row r="72" spans="7:34" x14ac:dyDescent="0.2">
      <c r="G72" s="3">
        <f t="shared" si="0"/>
        <v>33.860000000000007</v>
      </c>
      <c r="H72" s="12">
        <f t="shared" si="1"/>
        <v>33.86</v>
      </c>
      <c r="I72" s="1">
        <v>11</v>
      </c>
      <c r="J72" s="1">
        <f t="shared" si="4"/>
        <v>1.7</v>
      </c>
      <c r="K72" s="1">
        <f t="shared" si="5"/>
        <v>1</v>
      </c>
      <c r="L72" s="8">
        <f t="shared" si="6"/>
        <v>38</v>
      </c>
      <c r="M72" s="13">
        <f t="shared" si="7"/>
        <v>-1.1312995364139298</v>
      </c>
      <c r="N72" s="13">
        <f t="shared" si="3"/>
        <v>-1.1045481393975192</v>
      </c>
      <c r="Z72" s="1"/>
      <c r="AA72" s="1"/>
      <c r="AB72" s="1"/>
      <c r="AC72" s="1"/>
      <c r="AH72" s="1"/>
    </row>
    <row r="73" spans="7:34" x14ac:dyDescent="0.2">
      <c r="G73" s="3">
        <f t="shared" si="0"/>
        <v>33.010000000000005</v>
      </c>
      <c r="H73" s="12">
        <f t="shared" si="1"/>
        <v>33.010000000000005</v>
      </c>
      <c r="I73" s="1">
        <v>11.25</v>
      </c>
      <c r="J73" s="1">
        <f t="shared" si="4"/>
        <v>1.7</v>
      </c>
      <c r="K73" s="1">
        <f t="shared" si="5"/>
        <v>1</v>
      </c>
      <c r="L73" s="8">
        <f t="shared" si="6"/>
        <v>38</v>
      </c>
      <c r="M73" s="13">
        <f t="shared" si="7"/>
        <v>-1.1868958109559731</v>
      </c>
      <c r="N73" s="13">
        <f t="shared" si="3"/>
        <v>-1.1587397758255071</v>
      </c>
      <c r="Z73" s="1"/>
      <c r="AA73" s="1"/>
      <c r="AB73" s="1"/>
      <c r="AC73" s="1"/>
      <c r="AH73" s="1"/>
    </row>
    <row r="74" spans="7:34" x14ac:dyDescent="0.2">
      <c r="G74" s="3">
        <f t="shared" si="0"/>
        <v>32.160000000000004</v>
      </c>
      <c r="H74" s="12">
        <f t="shared" si="1"/>
        <v>32.159999999999997</v>
      </c>
      <c r="I74" s="1">
        <v>11.5</v>
      </c>
      <c r="J74" s="1">
        <f t="shared" si="4"/>
        <v>1.7</v>
      </c>
      <c r="K74" s="1">
        <f t="shared" si="5"/>
        <v>1</v>
      </c>
      <c r="L74" s="8">
        <f t="shared" si="6"/>
        <v>38</v>
      </c>
      <c r="M74" s="13">
        <f t="shared" si="7"/>
        <v>-1.2454703009295596</v>
      </c>
      <c r="N74" s="13">
        <f t="shared" si="3"/>
        <v>-1.2157960199004976</v>
      </c>
      <c r="Z74" s="1"/>
      <c r="AA74" s="1"/>
      <c r="AB74" s="1"/>
      <c r="AC74" s="1"/>
      <c r="AH74" s="1"/>
    </row>
    <row r="75" spans="7:34" x14ac:dyDescent="0.2">
      <c r="G75" s="3">
        <f t="shared" si="0"/>
        <v>31.310000000000009</v>
      </c>
      <c r="H75" s="12">
        <f t="shared" si="1"/>
        <v>31.310000000000006</v>
      </c>
      <c r="I75" s="1">
        <v>11.75</v>
      </c>
      <c r="J75" s="1">
        <f t="shared" si="4"/>
        <v>1.7</v>
      </c>
      <c r="K75" s="1">
        <f t="shared" si="5"/>
        <v>1</v>
      </c>
      <c r="L75" s="8">
        <f t="shared" si="6"/>
        <v>38</v>
      </c>
      <c r="M75" s="13">
        <f t="shared" si="7"/>
        <v>-1.3072689007608891</v>
      </c>
      <c r="N75" s="13">
        <f t="shared" si="3"/>
        <v>-1.2759501756627272</v>
      </c>
      <c r="Z75" s="1"/>
      <c r="AA75" s="1"/>
      <c r="AB75" s="1"/>
      <c r="AC75" s="1"/>
      <c r="AH75" s="1"/>
    </row>
    <row r="76" spans="7:34" x14ac:dyDescent="0.2">
      <c r="G76" s="3">
        <f t="shared" si="0"/>
        <v>30.460000000000008</v>
      </c>
      <c r="H76" s="12">
        <f t="shared" si="1"/>
        <v>30.460000000000004</v>
      </c>
      <c r="I76" s="1">
        <v>12</v>
      </c>
      <c r="J76" s="1">
        <f t="shared" si="4"/>
        <v>1.7</v>
      </c>
      <c r="K76" s="1">
        <f t="shared" si="5"/>
        <v>1</v>
      </c>
      <c r="L76" s="8">
        <f t="shared" si="6"/>
        <v>38</v>
      </c>
      <c r="M76" s="13">
        <f t="shared" si="7"/>
        <v>-1.37256534043616</v>
      </c>
      <c r="N76" s="13">
        <f t="shared" si="3"/>
        <v>-1.3394615889691395</v>
      </c>
      <c r="Z76" s="1"/>
      <c r="AA76" s="1"/>
      <c r="AB76" s="1"/>
      <c r="AC76" s="1"/>
      <c r="AH76" s="1"/>
    </row>
    <row r="77" spans="7:34" x14ac:dyDescent="0.2">
      <c r="G77" s="3">
        <f t="shared" si="0"/>
        <v>29.610000000000007</v>
      </c>
      <c r="H77" s="12">
        <f t="shared" si="1"/>
        <v>29.610000000000003</v>
      </c>
      <c r="I77" s="1">
        <v>12.25</v>
      </c>
      <c r="J77" s="1">
        <f t="shared" si="4"/>
        <v>1.7</v>
      </c>
      <c r="K77" s="1">
        <f t="shared" si="5"/>
        <v>1</v>
      </c>
      <c r="L77" s="8">
        <f t="shared" si="6"/>
        <v>38</v>
      </c>
      <c r="M77" s="13">
        <f t="shared" si="7"/>
        <v>-1.4416652389926352</v>
      </c>
      <c r="N77" s="13">
        <f t="shared" si="3"/>
        <v>-1.4066193853427893</v>
      </c>
      <c r="Z77" s="1"/>
      <c r="AA77" s="1"/>
      <c r="AB77" s="1"/>
      <c r="AC77" s="1"/>
      <c r="AH77" s="1"/>
    </row>
    <row r="78" spans="7:34" x14ac:dyDescent="0.2">
      <c r="G78" s="3">
        <f t="shared" si="0"/>
        <v>28.760000000000005</v>
      </c>
      <c r="H78" s="12">
        <f t="shared" si="1"/>
        <v>28.76</v>
      </c>
      <c r="I78" s="1">
        <v>12.5</v>
      </c>
      <c r="J78" s="1">
        <f t="shared" si="4"/>
        <v>1.7</v>
      </c>
      <c r="K78" s="1">
        <f t="shared" si="5"/>
        <v>1</v>
      </c>
      <c r="L78" s="8">
        <f t="shared" si="6"/>
        <v>38</v>
      </c>
      <c r="M78" s="13">
        <f t="shared" si="7"/>
        <v>-1.5149108875948498</v>
      </c>
      <c r="N78" s="13">
        <f t="shared" si="3"/>
        <v>-1.4777468706536856</v>
      </c>
      <c r="Z78" s="1"/>
      <c r="AA78" s="1"/>
      <c r="AB78" s="1"/>
      <c r="AC78" s="1"/>
      <c r="AH78" s="1"/>
    </row>
    <row r="79" spans="7:34" x14ac:dyDescent="0.2">
      <c r="G79" s="3">
        <f t="shared" si="0"/>
        <v>27.910000000000004</v>
      </c>
      <c r="H79" s="12">
        <f t="shared" si="1"/>
        <v>27.91</v>
      </c>
      <c r="I79" s="1">
        <v>12.75</v>
      </c>
      <c r="J79" s="1">
        <f t="shared" si="4"/>
        <v>1.7</v>
      </c>
      <c r="K79" s="1">
        <f t="shared" si="5"/>
        <v>1</v>
      </c>
      <c r="L79" s="8">
        <f t="shared" si="6"/>
        <v>38</v>
      </c>
      <c r="M79" s="13">
        <f t="shared" si="7"/>
        <v>-1.5926869201382465</v>
      </c>
      <c r="N79" s="13">
        <f t="shared" si="3"/>
        <v>-1.5532067359369401</v>
      </c>
      <c r="Z79" s="1"/>
      <c r="AA79" s="1"/>
      <c r="AB79" s="1"/>
      <c r="AC79" s="1"/>
      <c r="AH79" s="1"/>
    </row>
    <row r="80" spans="7:34" x14ac:dyDescent="0.2">
      <c r="G80" s="3">
        <f t="shared" si="0"/>
        <v>27.060000000000009</v>
      </c>
      <c r="H80" s="12">
        <f t="shared" si="1"/>
        <v>27.060000000000006</v>
      </c>
      <c r="I80" s="1">
        <v>13</v>
      </c>
      <c r="J80" s="1">
        <f t="shared" si="4"/>
        <v>1.7</v>
      </c>
      <c r="K80" s="1">
        <f t="shared" si="5"/>
        <v>1</v>
      </c>
      <c r="L80" s="8">
        <f t="shared" si="6"/>
        <v>38</v>
      </c>
      <c r="M80" s="13">
        <f t="shared" si="7"/>
        <v>-1.6754270696452058</v>
      </c>
      <c r="N80" s="13">
        <f t="shared" si="3"/>
        <v>-1.6334072431633402</v>
      </c>
      <c r="Z80" s="1"/>
      <c r="AA80" s="1"/>
      <c r="AB80" s="1"/>
      <c r="AC80" s="1"/>
      <c r="AH80" s="1"/>
    </row>
    <row r="81" spans="7:34" x14ac:dyDescent="0.2">
      <c r="G81" s="3">
        <f t="shared" si="0"/>
        <v>26.210000000000008</v>
      </c>
      <c r="H81" s="12">
        <f t="shared" si="1"/>
        <v>26.210000000000004</v>
      </c>
      <c r="I81" s="1">
        <v>13.25</v>
      </c>
      <c r="J81" s="1">
        <f t="shared" si="4"/>
        <v>1.7</v>
      </c>
      <c r="K81" s="1">
        <f t="shared" si="5"/>
        <v>1</v>
      </c>
      <c r="L81" s="8">
        <f t="shared" si="6"/>
        <v>38</v>
      </c>
      <c r="M81" s="13">
        <f t="shared" si="7"/>
        <v>-1.7636222610044627</v>
      </c>
      <c r="N81" s="13">
        <f t="shared" si="3"/>
        <v>-1.7188096146508962</v>
      </c>
      <c r="Z81" s="1"/>
      <c r="AA81" s="1"/>
      <c r="AB81" s="1"/>
      <c r="AC81" s="1"/>
      <c r="AH81" s="1"/>
    </row>
    <row r="82" spans="7:34" x14ac:dyDescent="0.2">
      <c r="G82" s="3">
        <f t="shared" si="0"/>
        <v>25.360000000000007</v>
      </c>
      <c r="H82" s="12">
        <f t="shared" si="1"/>
        <v>25.360000000000003</v>
      </c>
      <c r="I82" s="1">
        <v>13.5</v>
      </c>
      <c r="J82" s="1">
        <f t="shared" si="4"/>
        <v>1.7</v>
      </c>
      <c r="K82" s="1">
        <f t="shared" si="5"/>
        <v>1</v>
      </c>
      <c r="L82" s="8">
        <f t="shared" si="6"/>
        <v>38</v>
      </c>
      <c r="M82" s="13"/>
      <c r="N82" s="13"/>
      <c r="Z82" s="1"/>
      <c r="AA82" s="1"/>
      <c r="AB82" s="1"/>
      <c r="AC82" s="1"/>
      <c r="AH82" s="1"/>
    </row>
    <row r="83" spans="7:34" x14ac:dyDescent="0.2">
      <c r="I83" s="1"/>
      <c r="J83" s="1"/>
      <c r="K83" s="1"/>
      <c r="L83" s="1"/>
      <c r="Z83" s="1"/>
      <c r="AA83" s="1"/>
      <c r="AB83" s="1"/>
      <c r="AC83" s="1"/>
      <c r="AH83" s="1"/>
    </row>
    <row r="84" spans="7:34" x14ac:dyDescent="0.2">
      <c r="I84" s="1"/>
      <c r="J84" s="1"/>
      <c r="K84" s="1"/>
      <c r="L84" s="1"/>
      <c r="Z84" s="1"/>
      <c r="AA84" s="1"/>
      <c r="AB84" s="1"/>
      <c r="AC84" s="1"/>
      <c r="AH84" s="1"/>
    </row>
    <row r="85" spans="7:34" x14ac:dyDescent="0.2">
      <c r="I85" s="1"/>
      <c r="J85" s="1"/>
      <c r="K85" s="1"/>
      <c r="L85" s="1"/>
      <c r="Z85" s="1"/>
      <c r="AA85" s="1"/>
      <c r="AB85" s="1"/>
      <c r="AC85" s="1"/>
      <c r="AH85" s="1"/>
    </row>
    <row r="86" spans="7:34" x14ac:dyDescent="0.2">
      <c r="I86" s="1"/>
      <c r="J86" s="1"/>
      <c r="K86" s="1"/>
      <c r="L86" s="1"/>
      <c r="Z86" s="1"/>
      <c r="AA86" s="1"/>
      <c r="AB86" s="1"/>
      <c r="AC86" s="1"/>
      <c r="AH86" s="1"/>
    </row>
    <row r="87" spans="7:34" x14ac:dyDescent="0.2">
      <c r="I87" s="1"/>
      <c r="J87" s="1"/>
      <c r="K87" s="1"/>
      <c r="L87" s="1"/>
      <c r="Z87" s="1"/>
      <c r="AA87" s="1"/>
      <c r="AB87" s="1"/>
      <c r="AC87" s="1"/>
      <c r="AH87" s="1"/>
    </row>
    <row r="88" spans="7:34" x14ac:dyDescent="0.2">
      <c r="I88" s="1"/>
      <c r="J88" s="1"/>
      <c r="K88" s="1"/>
      <c r="L88" s="1"/>
      <c r="Z88" s="1"/>
      <c r="AA88" s="1"/>
      <c r="AB88" s="1"/>
      <c r="AC88" s="1"/>
      <c r="AH88" s="1"/>
    </row>
    <row r="89" spans="7:34" x14ac:dyDescent="0.2">
      <c r="I89" s="1"/>
      <c r="J89" s="1"/>
      <c r="K89" s="1"/>
      <c r="L89" s="1"/>
      <c r="Z89" s="1"/>
      <c r="AA89" s="1"/>
      <c r="AB89" s="1"/>
      <c r="AC89" s="1"/>
      <c r="AH89" s="1"/>
    </row>
    <row r="90" spans="7:34" x14ac:dyDescent="0.2">
      <c r="I90" s="1"/>
      <c r="J90" s="1"/>
      <c r="K90" s="1"/>
      <c r="L90" s="1"/>
      <c r="Z90" s="1"/>
      <c r="AA90" s="1"/>
      <c r="AB90" s="1"/>
      <c r="AC90" s="1"/>
      <c r="AH90" s="1"/>
    </row>
    <row r="91" spans="7:34" x14ac:dyDescent="0.2">
      <c r="I91" s="1"/>
      <c r="J91" s="1"/>
      <c r="K91" s="1"/>
      <c r="L91" s="1"/>
      <c r="Z91" s="1"/>
      <c r="AA91" s="1"/>
      <c r="AB91" s="1"/>
      <c r="AC91" s="1"/>
      <c r="AH91" s="1"/>
    </row>
    <row r="92" spans="7:34" x14ac:dyDescent="0.2">
      <c r="I92" s="1"/>
      <c r="J92" s="1"/>
      <c r="K92" s="1"/>
      <c r="L92" s="1"/>
      <c r="Z92" s="1"/>
      <c r="AA92" s="1"/>
      <c r="AB92" s="1"/>
      <c r="AC92" s="1"/>
      <c r="AH92" s="1"/>
    </row>
    <row r="93" spans="7:34" x14ac:dyDescent="0.2">
      <c r="I93" s="1"/>
      <c r="J93" s="1"/>
      <c r="K93" s="1"/>
      <c r="L93" s="1"/>
      <c r="Z93" s="1"/>
      <c r="AA93" s="1"/>
      <c r="AB93" s="1"/>
      <c r="AC93" s="1"/>
      <c r="AH93" s="1"/>
    </row>
  </sheetData>
  <phoneticPr fontId="1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3"/>
  <sheetViews>
    <sheetView workbookViewId="0">
      <selection activeCell="F25" sqref="F25"/>
    </sheetView>
  </sheetViews>
  <sheetFormatPr defaultRowHeight="12.75" x14ac:dyDescent="0.2"/>
  <cols>
    <col min="3" max="3" width="5.140625" customWidth="1"/>
    <col min="4" max="4" width="7.85546875" customWidth="1"/>
    <col min="7" max="7" width="4" customWidth="1"/>
    <col min="8" max="8" width="6.85546875" customWidth="1"/>
    <col min="9" max="9" width="7" customWidth="1"/>
  </cols>
  <sheetData>
    <row r="1" spans="2:14" x14ac:dyDescent="0.2">
      <c r="F1" s="5"/>
      <c r="H1" s="17" t="s">
        <v>22</v>
      </c>
      <c r="I1" s="17" t="s">
        <v>0</v>
      </c>
      <c r="J1" s="17" t="s">
        <v>24</v>
      </c>
      <c r="K1" s="17" t="s">
        <v>25</v>
      </c>
      <c r="L1" s="17"/>
      <c r="M1" s="17" t="s">
        <v>13</v>
      </c>
      <c r="N1" s="17" t="s">
        <v>13</v>
      </c>
    </row>
    <row r="2" spans="2:14" x14ac:dyDescent="0.2">
      <c r="H2" s="8">
        <v>0</v>
      </c>
      <c r="I2">
        <f t="shared" ref="I2:I22" si="0">$G$3+$G$4*H2</f>
        <v>71.260000000000005</v>
      </c>
      <c r="J2">
        <f>H2*I2</f>
        <v>0</v>
      </c>
    </row>
    <row r="3" spans="2:14" x14ac:dyDescent="0.2">
      <c r="F3" s="16" t="s">
        <v>34</v>
      </c>
      <c r="G3" s="7">
        <v>71.260000000000005</v>
      </c>
      <c r="H3" s="8">
        <v>1</v>
      </c>
      <c r="I3">
        <f t="shared" si="0"/>
        <v>67.86</v>
      </c>
      <c r="J3" s="1">
        <f t="shared" ref="J3:J23" si="1">H3*I3</f>
        <v>67.86</v>
      </c>
      <c r="K3" s="1">
        <f>(J3-J2)/(H3-H2)</f>
        <v>67.86</v>
      </c>
      <c r="L3" s="1"/>
      <c r="M3" s="2">
        <f>((I2-I3)/AVERAGE(I2:I3))/((H2-H3)/AVERAGE(H2:H3))</f>
        <v>-2.4439332949971287E-2</v>
      </c>
      <c r="N3" s="2">
        <f t="shared" ref="N3:N22" si="2">$G$4*(H3/I3)</f>
        <v>-5.0103153551429414E-2</v>
      </c>
    </row>
    <row r="4" spans="2:14" x14ac:dyDescent="0.2">
      <c r="F4" s="6" t="s">
        <v>23</v>
      </c>
      <c r="G4" s="7">
        <v>-3.4</v>
      </c>
      <c r="H4" s="8">
        <v>2</v>
      </c>
      <c r="I4">
        <f t="shared" si="0"/>
        <v>64.460000000000008</v>
      </c>
      <c r="J4" s="1">
        <f t="shared" si="1"/>
        <v>128.92000000000002</v>
      </c>
      <c r="K4" s="1">
        <f t="shared" ref="K4:K23" si="3">(J4-J3)/(H4-H3)</f>
        <v>61.060000000000016</v>
      </c>
      <c r="L4" s="1"/>
      <c r="M4" s="2">
        <f t="shared" ref="M4:M22" si="4">((I3-I4)/AVERAGE(I3:I4))/((H3-H4)/AVERAGE(H3:H4))</f>
        <v>-7.7085852478838993E-2</v>
      </c>
      <c r="N4" s="2">
        <f t="shared" si="2"/>
        <v>-0.10549177784672664</v>
      </c>
    </row>
    <row r="5" spans="2:14" x14ac:dyDescent="0.2">
      <c r="H5" s="8">
        <v>3</v>
      </c>
      <c r="I5">
        <f t="shared" si="0"/>
        <v>61.06</v>
      </c>
      <c r="J5" s="1">
        <f t="shared" si="1"/>
        <v>183.18</v>
      </c>
      <c r="K5" s="1">
        <f t="shared" si="3"/>
        <v>54.259999999999991</v>
      </c>
      <c r="L5" s="1"/>
      <c r="M5" s="2">
        <f t="shared" si="4"/>
        <v>-0.13543658381134502</v>
      </c>
      <c r="N5" s="2">
        <f t="shared" si="2"/>
        <v>-0.16704880445463477</v>
      </c>
    </row>
    <row r="6" spans="2:14" x14ac:dyDescent="0.2">
      <c r="H6" s="8">
        <v>4</v>
      </c>
      <c r="I6">
        <f t="shared" si="0"/>
        <v>57.660000000000004</v>
      </c>
      <c r="J6" s="1">
        <f t="shared" si="1"/>
        <v>230.64000000000001</v>
      </c>
      <c r="K6" s="1">
        <f t="shared" si="3"/>
        <v>47.460000000000008</v>
      </c>
      <c r="L6" s="1"/>
      <c r="M6" s="2">
        <f t="shared" si="4"/>
        <v>-0.20047169811320747</v>
      </c>
      <c r="N6" s="2">
        <f t="shared" si="2"/>
        <v>-0.23586541796739507</v>
      </c>
    </row>
    <row r="7" spans="2:14" x14ac:dyDescent="0.2">
      <c r="H7" s="8">
        <v>5</v>
      </c>
      <c r="I7">
        <f t="shared" si="0"/>
        <v>54.260000000000005</v>
      </c>
      <c r="J7" s="1">
        <f t="shared" si="1"/>
        <v>271.3</v>
      </c>
      <c r="K7" s="1">
        <f t="shared" si="3"/>
        <v>40.659999999999997</v>
      </c>
      <c r="L7" s="1"/>
      <c r="M7" s="2">
        <f t="shared" si="4"/>
        <v>-0.27340957827019285</v>
      </c>
      <c r="N7" s="2">
        <f t="shared" si="2"/>
        <v>-0.31330630298562473</v>
      </c>
    </row>
    <row r="8" spans="2:14" x14ac:dyDescent="0.2">
      <c r="H8" s="8">
        <v>6</v>
      </c>
      <c r="I8">
        <f t="shared" si="0"/>
        <v>50.860000000000007</v>
      </c>
      <c r="J8" s="1">
        <f t="shared" si="1"/>
        <v>305.16000000000003</v>
      </c>
      <c r="K8" s="1">
        <f t="shared" si="3"/>
        <v>33.860000000000014</v>
      </c>
      <c r="L8" s="1"/>
      <c r="M8" s="2">
        <f t="shared" si="4"/>
        <v>-0.35578386605783846</v>
      </c>
      <c r="N8" s="2">
        <f t="shared" si="2"/>
        <v>-0.40110106173810456</v>
      </c>
    </row>
    <row r="9" spans="2:14" x14ac:dyDescent="0.2">
      <c r="H9" s="8">
        <v>7</v>
      </c>
      <c r="I9">
        <f t="shared" si="0"/>
        <v>47.460000000000008</v>
      </c>
      <c r="J9" s="1">
        <f t="shared" si="1"/>
        <v>332.22</v>
      </c>
      <c r="K9" s="1">
        <f t="shared" si="3"/>
        <v>27.060000000000002</v>
      </c>
      <c r="L9" s="1"/>
      <c r="M9" s="2">
        <f t="shared" si="4"/>
        <v>-0.4495524816924325</v>
      </c>
      <c r="N9" s="2">
        <f t="shared" si="2"/>
        <v>-0.50147492625368717</v>
      </c>
    </row>
    <row r="10" spans="2:14" x14ac:dyDescent="0.2">
      <c r="H10" s="8">
        <v>8</v>
      </c>
      <c r="I10">
        <f t="shared" si="0"/>
        <v>44.06</v>
      </c>
      <c r="J10" s="1">
        <f t="shared" si="1"/>
        <v>352.48</v>
      </c>
      <c r="K10" s="1">
        <f t="shared" si="3"/>
        <v>20.259999999999991</v>
      </c>
      <c r="L10" s="1"/>
      <c r="M10" s="2">
        <f t="shared" si="4"/>
        <v>-0.55725524475524568</v>
      </c>
      <c r="N10" s="2">
        <f t="shared" si="2"/>
        <v>-0.61733999092147074</v>
      </c>
    </row>
    <row r="11" spans="2:14" x14ac:dyDescent="0.2">
      <c r="B11" s="22"/>
      <c r="H11" s="8">
        <v>9</v>
      </c>
      <c r="I11">
        <f t="shared" si="0"/>
        <v>40.660000000000011</v>
      </c>
      <c r="J11" s="1">
        <f t="shared" si="1"/>
        <v>365.94000000000011</v>
      </c>
      <c r="K11" s="1">
        <f t="shared" si="3"/>
        <v>13.460000000000093</v>
      </c>
      <c r="L11" s="1"/>
      <c r="M11" s="2">
        <f t="shared" si="4"/>
        <v>-0.6822474032105742</v>
      </c>
      <c r="N11" s="2">
        <f t="shared" si="2"/>
        <v>-0.75258239055582865</v>
      </c>
    </row>
    <row r="12" spans="2:14" x14ac:dyDescent="0.2">
      <c r="H12" s="21">
        <v>10</v>
      </c>
      <c r="I12" s="18">
        <f t="shared" si="0"/>
        <v>37.260000000000005</v>
      </c>
      <c r="J12" s="19">
        <f t="shared" si="1"/>
        <v>372.6</v>
      </c>
      <c r="K12" s="19">
        <f t="shared" si="3"/>
        <v>6.6599999999999113</v>
      </c>
      <c r="L12" s="19"/>
      <c r="M12" s="20">
        <f t="shared" si="4"/>
        <v>-0.82905544147844068</v>
      </c>
      <c r="N12" s="20">
        <f t="shared" si="2"/>
        <v>-0.91250670960815872</v>
      </c>
    </row>
    <row r="13" spans="2:14" x14ac:dyDescent="0.2">
      <c r="H13" s="21">
        <v>11</v>
      </c>
      <c r="I13" s="18">
        <f t="shared" si="0"/>
        <v>33.860000000000007</v>
      </c>
      <c r="J13" s="19">
        <f t="shared" si="1"/>
        <v>372.46000000000009</v>
      </c>
      <c r="K13" s="19">
        <f t="shared" si="3"/>
        <v>-0.13999999999992951</v>
      </c>
      <c r="L13" s="19"/>
      <c r="M13" s="20">
        <f t="shared" si="4"/>
        <v>-1.0039370078740153</v>
      </c>
      <c r="N13" s="20">
        <f t="shared" si="2"/>
        <v>-1.1045481393975189</v>
      </c>
    </row>
    <row r="14" spans="2:14" x14ac:dyDescent="0.2">
      <c r="H14" s="21">
        <v>12</v>
      </c>
      <c r="I14" s="18">
        <f t="shared" si="0"/>
        <v>30.460000000000008</v>
      </c>
      <c r="J14" s="19">
        <f t="shared" si="1"/>
        <v>365.5200000000001</v>
      </c>
      <c r="K14" s="19">
        <f t="shared" si="3"/>
        <v>-6.9399999999999977</v>
      </c>
      <c r="L14" s="19"/>
      <c r="M14" s="20">
        <f t="shared" si="4"/>
        <v>-1.2157960199004967</v>
      </c>
      <c r="N14" s="20">
        <f t="shared" si="2"/>
        <v>-1.3394615889691395</v>
      </c>
    </row>
    <row r="15" spans="2:14" x14ac:dyDescent="0.2">
      <c r="H15" s="8">
        <v>13</v>
      </c>
      <c r="I15">
        <f t="shared" si="0"/>
        <v>27.060000000000009</v>
      </c>
      <c r="J15" s="1">
        <f t="shared" si="1"/>
        <v>351.78000000000014</v>
      </c>
      <c r="K15" s="1">
        <f t="shared" si="3"/>
        <v>-13.739999999999952</v>
      </c>
      <c r="L15" s="1"/>
      <c r="M15" s="2">
        <f t="shared" si="4"/>
        <v>-1.4777468706536847</v>
      </c>
      <c r="N15" s="2">
        <f t="shared" si="2"/>
        <v>-1.6334072431633402</v>
      </c>
    </row>
    <row r="16" spans="2:14" x14ac:dyDescent="0.2">
      <c r="H16" s="8">
        <v>14</v>
      </c>
      <c r="I16">
        <f t="shared" si="0"/>
        <v>23.660000000000004</v>
      </c>
      <c r="J16" s="1">
        <f t="shared" si="1"/>
        <v>331.24000000000007</v>
      </c>
      <c r="K16" s="1">
        <f t="shared" si="3"/>
        <v>-20.540000000000077</v>
      </c>
      <c r="L16" s="1"/>
      <c r="M16" s="2">
        <f t="shared" si="4"/>
        <v>-1.8099369085173529</v>
      </c>
      <c r="N16" s="2">
        <f t="shared" si="2"/>
        <v>-2.0118343195266268</v>
      </c>
    </row>
    <row r="17" spans="8:14" x14ac:dyDescent="0.2">
      <c r="H17" s="8">
        <v>15</v>
      </c>
      <c r="I17">
        <f t="shared" si="0"/>
        <v>20.260000000000005</v>
      </c>
      <c r="J17" s="1">
        <f t="shared" si="1"/>
        <v>303.90000000000009</v>
      </c>
      <c r="K17" s="1">
        <f t="shared" si="3"/>
        <v>-27.339999999999975</v>
      </c>
      <c r="L17" s="1"/>
      <c r="M17" s="2">
        <f t="shared" si="4"/>
        <v>-2.2449908925318747</v>
      </c>
      <c r="N17" s="2">
        <f t="shared" si="2"/>
        <v>-2.5172754195459026</v>
      </c>
    </row>
    <row r="18" spans="8:14" x14ac:dyDescent="0.2">
      <c r="H18" s="8">
        <v>16</v>
      </c>
      <c r="I18">
        <f t="shared" si="0"/>
        <v>16.860000000000007</v>
      </c>
      <c r="J18" s="1">
        <f t="shared" si="1"/>
        <v>269.7600000000001</v>
      </c>
      <c r="K18" s="1">
        <f t="shared" si="3"/>
        <v>-34.139999999999986</v>
      </c>
      <c r="L18" s="1"/>
      <c r="M18" s="2">
        <f t="shared" si="4"/>
        <v>-2.8394396551724115</v>
      </c>
      <c r="N18" s="2">
        <f t="shared" si="2"/>
        <v>-3.2265717674970329</v>
      </c>
    </row>
    <row r="19" spans="8:14" x14ac:dyDescent="0.2">
      <c r="H19" s="8">
        <v>17</v>
      </c>
      <c r="I19">
        <f t="shared" si="0"/>
        <v>13.460000000000008</v>
      </c>
      <c r="J19" s="1">
        <f t="shared" si="1"/>
        <v>228.82000000000014</v>
      </c>
      <c r="K19" s="1">
        <f t="shared" si="3"/>
        <v>-40.939999999999969</v>
      </c>
      <c r="L19" s="1"/>
      <c r="M19" s="2">
        <f t="shared" si="4"/>
        <v>-3.7005277044854847</v>
      </c>
      <c r="N19" s="2">
        <f t="shared" si="2"/>
        <v>-4.2942050520059407</v>
      </c>
    </row>
    <row r="20" spans="8:14" x14ac:dyDescent="0.2">
      <c r="H20" s="8">
        <v>18</v>
      </c>
      <c r="I20">
        <f t="shared" si="0"/>
        <v>10.060000000000009</v>
      </c>
      <c r="J20" s="1">
        <f t="shared" si="1"/>
        <v>181.08000000000015</v>
      </c>
      <c r="K20" s="1">
        <f t="shared" si="3"/>
        <v>-47.739999999999981</v>
      </c>
      <c r="L20" s="1"/>
      <c r="M20" s="2">
        <f t="shared" si="4"/>
        <v>-5.059523809523804</v>
      </c>
      <c r="N20" s="2">
        <f t="shared" si="2"/>
        <v>-6.0834990059642093</v>
      </c>
    </row>
    <row r="21" spans="8:14" x14ac:dyDescent="0.2">
      <c r="H21" s="8">
        <v>19</v>
      </c>
      <c r="I21">
        <f t="shared" si="0"/>
        <v>6.6600000000000108</v>
      </c>
      <c r="J21" s="1">
        <f t="shared" si="1"/>
        <v>126.54000000000021</v>
      </c>
      <c r="K21" s="1">
        <f t="shared" si="3"/>
        <v>-54.539999999999949</v>
      </c>
      <c r="L21" s="1"/>
      <c r="M21" s="2">
        <f t="shared" si="4"/>
        <v>-7.5239234449760639</v>
      </c>
      <c r="N21" s="2">
        <f t="shared" si="2"/>
        <v>-9.6996996996996838</v>
      </c>
    </row>
    <row r="22" spans="8:14" x14ac:dyDescent="0.2">
      <c r="H22" s="8">
        <v>20</v>
      </c>
      <c r="I22">
        <f t="shared" si="0"/>
        <v>3.2600000000000051</v>
      </c>
      <c r="J22" s="1">
        <f t="shared" si="1"/>
        <v>65.200000000000102</v>
      </c>
      <c r="K22" s="1">
        <f t="shared" si="3"/>
        <v>-61.340000000000103</v>
      </c>
      <c r="L22" s="1"/>
      <c r="M22" s="2">
        <f t="shared" si="4"/>
        <v>-13.36693548387097</v>
      </c>
      <c r="N22" s="2">
        <f t="shared" si="2"/>
        <v>-20.858895705521437</v>
      </c>
    </row>
    <row r="23" spans="8:14" x14ac:dyDescent="0.2">
      <c r="H23" s="8">
        <v>21</v>
      </c>
      <c r="I23">
        <v>0</v>
      </c>
      <c r="J23" s="1">
        <f t="shared" si="1"/>
        <v>0</v>
      </c>
      <c r="K23" s="1">
        <f t="shared" si="3"/>
        <v>-65.200000000000102</v>
      </c>
      <c r="M23" s="2"/>
      <c r="N23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Demand</vt:lpstr>
      <vt:lpstr>Ed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 Roberson</cp:lastModifiedBy>
  <dcterms:created xsi:type="dcterms:W3CDTF">2005-08-13T13:54:48Z</dcterms:created>
  <dcterms:modified xsi:type="dcterms:W3CDTF">2020-09-29T20:52:06Z</dcterms:modified>
</cp:coreProperties>
</file>